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netto\OneDrive\Área de Trabalho\Prefeitura\2023\"/>
    </mc:Choice>
  </mc:AlternateContent>
  <xr:revisionPtr revIDLastSave="0" documentId="8_{D3372231-533E-403B-B7F5-1A6A623CD17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MogiMob-23" sheetId="2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01" i="23" l="1"/>
  <c r="B228" i="23"/>
  <c r="B106" i="23"/>
  <c r="B225" i="23"/>
  <c r="B221" i="23"/>
  <c r="B220" i="23"/>
  <c r="B198" i="23"/>
  <c r="B194" i="23"/>
  <c r="B190" i="23"/>
  <c r="B186" i="23"/>
  <c r="B182" i="23"/>
  <c r="B178" i="23"/>
  <c r="B174" i="23"/>
  <c r="B167" i="23"/>
  <c r="B163" i="23"/>
  <c r="B159" i="23"/>
  <c r="B155" i="23"/>
  <c r="B148" i="23"/>
  <c r="B144" i="23"/>
  <c r="B137" i="23"/>
  <c r="B133" i="23"/>
  <c r="B129" i="23"/>
  <c r="B125" i="23"/>
  <c r="B121" i="23"/>
  <c r="B117" i="23"/>
  <c r="B110" i="23"/>
  <c r="B102" i="23"/>
  <c r="B98" i="23"/>
  <c r="B94" i="23"/>
  <c r="B87" i="23"/>
  <c r="B83" i="23"/>
  <c r="B79" i="23"/>
  <c r="B75" i="23"/>
  <c r="B63" i="23"/>
  <c r="B58" i="23"/>
  <c r="B54" i="23"/>
  <c r="B50" i="23"/>
  <c r="B46" i="23"/>
  <c r="B42" i="23"/>
  <c r="B38" i="23"/>
  <c r="B34" i="23"/>
  <c r="B27" i="23"/>
  <c r="B23" i="23"/>
  <c r="B19" i="23"/>
  <c r="B15" i="23"/>
  <c r="B8" i="23"/>
  <c r="B140" i="23" l="1"/>
  <c r="B216" i="23"/>
  <c r="B113" i="23"/>
  <c r="B30" i="23"/>
  <c r="B90" i="23"/>
  <c r="B151" i="23"/>
  <c r="B11" i="23"/>
  <c r="B71" i="23"/>
  <c r="B170" i="23"/>
  <c r="B65" i="23" l="1"/>
  <c r="B206" i="23"/>
  <c r="B209" i="23"/>
  <c r="B211" i="23" l="1"/>
  <c r="B208" i="23"/>
  <c r="B215" i="23" l="1"/>
  <c r="B222" i="23" s="1"/>
  <c r="B227" i="23" l="1"/>
</calcChain>
</file>

<file path=xl/sharedStrings.xml><?xml version="1.0" encoding="utf-8"?>
<sst xmlns="http://schemas.openxmlformats.org/spreadsheetml/2006/main" count="211" uniqueCount="88">
  <si>
    <t>ITEM</t>
  </si>
  <si>
    <t>1. COMBUSTÍVEL</t>
  </si>
  <si>
    <t>A. Vr Unitário (R$)</t>
  </si>
  <si>
    <t>B. Coeficiente de Consumo (u./km)</t>
  </si>
  <si>
    <t>C. Vr. Total (R$) / km.</t>
  </si>
  <si>
    <t>2. RODAGEM</t>
  </si>
  <si>
    <t>2.1. PNEUS</t>
  </si>
  <si>
    <t>2.2. CÂMARAS</t>
  </si>
  <si>
    <t>2.3. PROTETORES</t>
  </si>
  <si>
    <t>2.4. RECAPES</t>
  </si>
  <si>
    <t>3. LUBRIFICANTES</t>
  </si>
  <si>
    <t>3.1. ÓLEO MOTOR (L)</t>
  </si>
  <si>
    <t>A. Vr Unitário (R$) (1)</t>
  </si>
  <si>
    <t>3.2. ÓLEO CÂMBIO</t>
  </si>
  <si>
    <t>3.3. ÓLEO DIFERENCIAL</t>
  </si>
  <si>
    <t>3.4. ÓLEO DE FREIO</t>
  </si>
  <si>
    <t>3.5. GRAXA</t>
  </si>
  <si>
    <t>3.6. ÓLEO HIDRÁULICO</t>
  </si>
  <si>
    <t>4. PEÇAS E ACESSÓRIOS</t>
  </si>
  <si>
    <t>5. Custo Variável por km (R$)</t>
  </si>
  <si>
    <t>PLANILHA DE CUSTOS FIXOS</t>
  </si>
  <si>
    <t>1. DEPRECIAÇÃO</t>
  </si>
  <si>
    <t>C. Custo Mensal (R$ / veículo)</t>
  </si>
  <si>
    <t>1.1. Veículos Operação</t>
  </si>
  <si>
    <t>A. Vr. Unitário (R$ / unidade) (2)</t>
  </si>
  <si>
    <t>B. Coeficiente de Consumo Mensal</t>
  </si>
  <si>
    <t>1.2. Veículos Reserva</t>
  </si>
  <si>
    <t>1.3. Veículos Apoio</t>
  </si>
  <si>
    <t>1.4. Instalações / Equipamentos</t>
  </si>
  <si>
    <t>2. REMUNERAÇÃO</t>
  </si>
  <si>
    <t>2.1. Veículos Operação</t>
  </si>
  <si>
    <t>2.2. Veículos Reserva</t>
  </si>
  <si>
    <t>2.3. Veículos Apoio</t>
  </si>
  <si>
    <t>2.4. Instalações / Equipamentos</t>
  </si>
  <si>
    <t>2.5. Almoxarifado</t>
  </si>
  <si>
    <t>3. MÃO DE OBRA OPERACIONAL</t>
  </si>
  <si>
    <t>3.1. Operação</t>
  </si>
  <si>
    <t>A. Vr. Unitário (R$ / unidade)</t>
  </si>
  <si>
    <t>3.1.1 Adicional Motorista</t>
  </si>
  <si>
    <t>3.2. Arrecadação</t>
  </si>
  <si>
    <t>3.3. Fiscalização</t>
  </si>
  <si>
    <t>3.4. Manutenção</t>
  </si>
  <si>
    <t>3.5. Limpeza e Segurança</t>
  </si>
  <si>
    <t>A. Vr. Unitário (R$ / unidade) (3)</t>
  </si>
  <si>
    <t>4. ADMINISTRAÇÃO</t>
  </si>
  <si>
    <t>4.1. Pessoal Administrativo</t>
  </si>
  <si>
    <t>4.2. Diretoria</t>
  </si>
  <si>
    <t>5. BENEFÍCIOS SOCIAIS</t>
  </si>
  <si>
    <t>5.1. Multi-alimentação/ vale cesta</t>
  </si>
  <si>
    <t>5.2. Convênio Médico</t>
  </si>
  <si>
    <t>5.3. Uniformes</t>
  </si>
  <si>
    <t>5.4. PLR</t>
  </si>
  <si>
    <t xml:space="preserve">6. DESPESAS DIVERSAS </t>
  </si>
  <si>
    <t>C. Custo Mensal (R$) / Veículo</t>
  </si>
  <si>
    <t>6.1. Seguros</t>
  </si>
  <si>
    <t>6.2. Licenciamentos</t>
  </si>
  <si>
    <t>A. Vr. Unitário (R$ / unidade) (4)</t>
  </si>
  <si>
    <t>6.3. Indenizações</t>
  </si>
  <si>
    <t>6.4. Assessoria Técnica</t>
  </si>
  <si>
    <t>6.5. Assessoria Jurídica</t>
  </si>
  <si>
    <t>6.6. Despesas Financeiras</t>
  </si>
  <si>
    <t>6.7. Gerais</t>
  </si>
  <si>
    <t xml:space="preserve">7. CUSTO FIXO POR VEÍCULO </t>
  </si>
  <si>
    <t>DEMONSTRATIVO DO RESULTADO OPERACIONAL MENSAL</t>
  </si>
  <si>
    <t>1. Custo Variável por Quilometragem (R$)</t>
  </si>
  <si>
    <t>2. Quilometragem Média Mensal total (km)</t>
  </si>
  <si>
    <t>3. Custo Variável Mensal Total (R$)</t>
  </si>
  <si>
    <t>4. Custo Fixo Mensal por veículo (R$/veíc)</t>
  </si>
  <si>
    <t>5. Frota Operacional</t>
  </si>
  <si>
    <t>6. Custo Fixo Mensal Total (R$)</t>
  </si>
  <si>
    <t>7. Custo Mensal da Outorga Remunerada</t>
  </si>
  <si>
    <t>8. Custo Mensal do monitoramento GPS e câmeras (3)</t>
  </si>
  <si>
    <t>10. Custo Operacional antes dos Impostos</t>
  </si>
  <si>
    <t>11. Impostos sobre o Faturamento (R$)</t>
  </si>
  <si>
    <t>11.1. PIS</t>
  </si>
  <si>
    <t>11.2. COFINS</t>
  </si>
  <si>
    <t>11.3. CPMF</t>
  </si>
  <si>
    <t>12. Custo Operacional Mensal Total (R$)</t>
  </si>
  <si>
    <t>13. Demanda Média Mensal Estimada (Pas. Equiv.)</t>
  </si>
  <si>
    <t>14. Faturamento Médio Mensal Estimado (R$)</t>
  </si>
  <si>
    <t>15. Índice de Passageiros Equivalentes por Km – 
IPKeq Médio Estimado</t>
  </si>
  <si>
    <t>3.7. ARLA</t>
  </si>
  <si>
    <t>11.4. ISS 4%</t>
  </si>
  <si>
    <t>11.5. INSS 2%</t>
  </si>
  <si>
    <t>TARIFA TÉCNICA PARA O EQUILÍBRIO CONTRATUAL</t>
  </si>
  <si>
    <t>9. Custo de Operação do Serviço Especial de Transporte de Deficiente Físico (R$)</t>
  </si>
  <si>
    <t>PLANILHA DE CUSTOS VARIÁVEIS MOGIMOB 2023</t>
  </si>
  <si>
    <t>Coeficiente de Reajuste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</si>
</sst>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0"/>
    <numFmt numFmtId="165" formatCode="0.00000000"/>
    <numFmt numFmtId="166" formatCode="#,##0.0000"/>
    <numFmt numFmtId="167" formatCode="_(&quot;$&quot;* #,##0.00_);_(&quot;$&quot;* \(#,##0.00\);_(&quot;$&quot;* &quot;-&quot;??_);_(@_)"/>
    <numFmt numFmtId="168" formatCode="_ * #,##0.00_ ;_ * \-#,##0.00_ ;_ * &quot;-&quot;??_ ;_ @_ "/>
    <numFmt numFmtId="169" formatCode="0.00000"/>
  </numFmts>
  <fonts count="28" x14ac:knownFonts="1">
    <font>
      <sz val="11"/>
      <color theme="1"/>
      <name val="Calibri"/>
      <family val="2"/>
      <scheme val="minor"/>
    </font>
    <font>
      <b/>
      <u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mbria"/>
      <family val="1"/>
    </font>
    <font>
      <b/>
      <sz val="12"/>
      <color theme="1"/>
      <name val="Cambria"/>
      <family val="1"/>
    </font>
    <font>
      <sz val="10"/>
      <name val="Arial"/>
      <family val="2"/>
    </font>
    <font>
      <sz val="12"/>
      <name val="Times New Roman"/>
      <family val="1"/>
    </font>
    <font>
      <b/>
      <sz val="11"/>
      <color indexed="56"/>
      <name val="Calibri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1"/>
    </font>
    <font>
      <b/>
      <sz val="15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60"/>
      <name val="Calibri"/>
      <family val="2"/>
    </font>
    <font>
      <sz val="11"/>
      <color indexed="62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b/>
      <sz val="13"/>
      <color indexed="56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</borders>
  <cellStyleXfs count="56">
    <xf numFmtId="0" fontId="0" fillId="0" borderId="0"/>
    <xf numFmtId="0" fontId="7" fillId="0" borderId="0">
      <alignment vertical="center"/>
    </xf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0" fillId="4" borderId="0" applyNumberFormat="0" applyBorder="0" applyAlignment="0" applyProtection="0"/>
    <xf numFmtId="0" fontId="24" fillId="16" borderId="2" applyNumberFormat="0" applyAlignment="0" applyProtection="0"/>
    <xf numFmtId="0" fontId="13" fillId="17" borderId="3" applyNumberFormat="0" applyAlignment="0" applyProtection="0"/>
    <xf numFmtId="0" fontId="12" fillId="0" borderId="4" applyNumberFormat="0" applyFill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0" fontId="19" fillId="7" borderId="2" applyNumberFormat="0" applyAlignment="0" applyProtection="0"/>
    <xf numFmtId="0" fontId="23" fillId="3" borderId="0" applyNumberFormat="0" applyBorder="0" applyAlignment="0" applyProtection="0"/>
    <xf numFmtId="167" fontId="7" fillId="0" borderId="0" applyFont="0" applyFill="0" applyBorder="0" applyAlignment="0" applyProtection="0">
      <alignment vertical="center"/>
    </xf>
    <xf numFmtId="0" fontId="18" fillId="22" borderId="0" applyNumberFormat="0" applyBorder="0" applyAlignment="0" applyProtection="0"/>
    <xf numFmtId="0" fontId="11" fillId="0" borderId="0">
      <alignment vertical="center"/>
    </xf>
    <xf numFmtId="0" fontId="7" fillId="0" borderId="0"/>
    <xf numFmtId="0" fontId="7" fillId="0" borderId="0">
      <alignment vertical="center"/>
    </xf>
    <xf numFmtId="0" fontId="7" fillId="23" borderId="5" applyNumberFormat="0" applyFont="0" applyAlignment="0" applyProtection="0"/>
    <xf numFmtId="9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/>
    <xf numFmtId="9" fontId="8" fillId="0" borderId="0" applyFont="0" applyFill="0" applyBorder="0" applyAlignment="0" applyProtection="0">
      <alignment vertical="center"/>
    </xf>
    <xf numFmtId="0" fontId="21" fillId="16" borderId="6" applyNumberFormat="0" applyAlignment="0" applyProtection="0"/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22" fillId="0" borderId="8" applyNumberFormat="0" applyFill="0" applyAlignment="0" applyProtection="0"/>
    <xf numFmtId="0" fontId="9" fillId="0" borderId="9" applyNumberFormat="0" applyFill="0" applyAlignment="0" applyProtection="0"/>
    <xf numFmtId="0" fontId="9" fillId="0" borderId="0" applyNumberFormat="0" applyFill="0" applyBorder="0" applyAlignment="0" applyProtection="0"/>
    <xf numFmtId="0" fontId="17" fillId="0" borderId="10" applyNumberFormat="0" applyFill="0" applyAlignment="0" applyProtection="0"/>
    <xf numFmtId="168" fontId="7" fillId="0" borderId="0" applyFont="0" applyFill="0" applyBorder="0" applyAlignment="0" applyProtection="0">
      <alignment vertical="center"/>
    </xf>
    <xf numFmtId="9" fontId="26" fillId="0" borderId="0" applyFont="0" applyFill="0" applyBorder="0" applyAlignment="0" applyProtection="0"/>
    <xf numFmtId="44" fontId="26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 vertical="center" wrapText="1" indent="1"/>
    </xf>
    <xf numFmtId="164" fontId="3" fillId="0" borderId="0" xfId="0" applyNumberFormat="1" applyFont="1" applyAlignment="1">
      <alignment horizontal="center" wrapText="1"/>
    </xf>
    <xf numFmtId="0" fontId="4" fillId="0" borderId="1" xfId="0" applyFont="1" applyBorder="1" applyAlignment="1">
      <alignment horizontal="left" vertical="center" wrapText="1" inden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 indent="1"/>
    </xf>
    <xf numFmtId="0" fontId="3" fillId="0" borderId="1" xfId="0" applyFont="1" applyBorder="1" applyAlignment="1">
      <alignment horizontal="left" vertical="center" wrapText="1" indent="1"/>
    </xf>
    <xf numFmtId="164" fontId="3" fillId="0" borderId="1" xfId="0" applyNumberFormat="1" applyFont="1" applyBorder="1" applyAlignment="1">
      <alignment horizontal="center" wrapText="1"/>
    </xf>
    <xf numFmtId="165" fontId="3" fillId="0" borderId="1" xfId="0" applyNumberFormat="1" applyFont="1" applyBorder="1" applyAlignment="1">
      <alignment horizontal="center" wrapText="1"/>
    </xf>
    <xf numFmtId="164" fontId="4" fillId="0" borderId="1" xfId="0" applyNumberFormat="1" applyFont="1" applyBorder="1" applyAlignment="1">
      <alignment horizontal="center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2" fontId="3" fillId="0" borderId="1" xfId="0" applyNumberFormat="1" applyFont="1" applyBorder="1" applyAlignment="1">
      <alignment horizontal="center" wrapText="1"/>
    </xf>
    <xf numFmtId="0" fontId="4" fillId="0" borderId="0" xfId="0" applyFont="1" applyAlignment="1">
      <alignment horizontal="center" vertical="top" wrapText="1"/>
    </xf>
    <xf numFmtId="169" fontId="3" fillId="0" borderId="1" xfId="0" applyNumberFormat="1" applyFont="1" applyBorder="1" applyAlignment="1">
      <alignment horizontal="center" wrapText="1"/>
    </xf>
    <xf numFmtId="4" fontId="3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left" vertical="top" wrapText="1"/>
    </xf>
    <xf numFmtId="169" fontId="4" fillId="0" borderId="1" xfId="0" applyNumberFormat="1" applyFont="1" applyBorder="1" applyAlignment="1">
      <alignment horizontal="center" wrapText="1"/>
    </xf>
    <xf numFmtId="0" fontId="1" fillId="0" borderId="0" xfId="0" applyFont="1" applyAlignment="1">
      <alignment horizontal="left" vertical="center" wrapText="1" indent="1"/>
    </xf>
    <xf numFmtId="164" fontId="3" fillId="0" borderId="0" xfId="0" applyNumberFormat="1" applyFont="1" applyAlignment="1">
      <alignment horizontal="center" vertical="top" wrapText="1"/>
    </xf>
    <xf numFmtId="4" fontId="4" fillId="0" borderId="1" xfId="0" applyNumberFormat="1" applyFont="1" applyBorder="1" applyAlignment="1">
      <alignment horizontal="center" wrapText="1"/>
    </xf>
    <xf numFmtId="2" fontId="2" fillId="0" borderId="0" xfId="0" applyNumberFormat="1" applyFont="1"/>
    <xf numFmtId="164" fontId="2" fillId="0" borderId="0" xfId="0" applyNumberFormat="1" applyFont="1"/>
    <xf numFmtId="4" fontId="4" fillId="0" borderId="1" xfId="0" applyNumberFormat="1" applyFont="1" applyBorder="1" applyAlignment="1">
      <alignment horizontal="center"/>
    </xf>
    <xf numFmtId="166" fontId="3" fillId="0" borderId="1" xfId="0" applyNumberFormat="1" applyFont="1" applyBorder="1" applyAlignment="1">
      <alignment horizontal="center" wrapText="1"/>
    </xf>
    <xf numFmtId="4" fontId="3" fillId="0" borderId="1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wrapText="1"/>
    </xf>
    <xf numFmtId="4" fontId="3" fillId="0" borderId="1" xfId="0" applyNumberFormat="1" applyFont="1" applyBorder="1" applyAlignment="1">
      <alignment horizontal="center"/>
    </xf>
    <xf numFmtId="3" fontId="3" fillId="0" borderId="1" xfId="0" applyNumberFormat="1" applyFont="1" applyBorder="1" applyAlignment="1">
      <alignment horizontal="center" wrapText="1"/>
    </xf>
    <xf numFmtId="2" fontId="4" fillId="0" borderId="1" xfId="0" applyNumberFormat="1" applyFont="1" applyBorder="1" applyAlignment="1">
      <alignment horizontal="center" vertical="center" wrapText="1"/>
    </xf>
    <xf numFmtId="10" fontId="2" fillId="0" borderId="0" xfId="54" applyNumberFormat="1" applyFont="1" applyFill="1"/>
    <xf numFmtId="0" fontId="2" fillId="0" borderId="0" xfId="0" applyFont="1" applyAlignment="1">
      <alignment horizontal="left" vertical="center" indent="1"/>
    </xf>
    <xf numFmtId="164" fontId="3" fillId="0" borderId="0" xfId="0" applyNumberFormat="1" applyFont="1" applyAlignment="1">
      <alignment horizontal="left" vertical="center" indent="1"/>
    </xf>
    <xf numFmtId="0" fontId="5" fillId="0" borderId="0" xfId="0" applyFont="1" applyAlignment="1">
      <alignment horizontal="left" vertical="center" indent="1"/>
    </xf>
    <xf numFmtId="164" fontId="3" fillId="0" borderId="0" xfId="0" applyNumberFormat="1" applyFont="1"/>
    <xf numFmtId="0" fontId="6" fillId="0" borderId="0" xfId="0" applyFont="1" applyAlignment="1">
      <alignment horizontal="left" vertical="center" indent="1"/>
    </xf>
    <xf numFmtId="10" fontId="2" fillId="0" borderId="0" xfId="0" applyNumberFormat="1" applyFont="1"/>
    <xf numFmtId="44" fontId="2" fillId="0" borderId="0" xfId="55" applyFont="1"/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27" fillId="0" borderId="0" xfId="0" applyFont="1" applyAlignment="1">
      <alignment horizontal="left" vertical="center" indent="1"/>
    </xf>
    <xf numFmtId="2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</cellXfs>
  <cellStyles count="56">
    <cellStyle name="20% - Ênfase1 2" xfId="2" xr:uid="{00000000-0005-0000-0000-000000000000}"/>
    <cellStyle name="20% - Ênfase2 2" xfId="3" xr:uid="{00000000-0005-0000-0000-000001000000}"/>
    <cellStyle name="20% - Ênfase3 2" xfId="4" xr:uid="{00000000-0005-0000-0000-000002000000}"/>
    <cellStyle name="20% - Ênfase4 2" xfId="5" xr:uid="{00000000-0005-0000-0000-000003000000}"/>
    <cellStyle name="20% - Ênfase5 2" xfId="6" xr:uid="{00000000-0005-0000-0000-000004000000}"/>
    <cellStyle name="20% - Ênfase6 2" xfId="7" xr:uid="{00000000-0005-0000-0000-000005000000}"/>
    <cellStyle name="40% - Ênfase1 2" xfId="8" xr:uid="{00000000-0005-0000-0000-000006000000}"/>
    <cellStyle name="40% - Ênfase2 2" xfId="9" xr:uid="{00000000-0005-0000-0000-000007000000}"/>
    <cellStyle name="40% - Ênfase3 2" xfId="10" xr:uid="{00000000-0005-0000-0000-000008000000}"/>
    <cellStyle name="40% - Ênfase4 2" xfId="11" xr:uid="{00000000-0005-0000-0000-000009000000}"/>
    <cellStyle name="40% - Ênfase5 2" xfId="12" xr:uid="{00000000-0005-0000-0000-00000A000000}"/>
    <cellStyle name="40% - Ênfase6 2" xfId="13" xr:uid="{00000000-0005-0000-0000-00000B000000}"/>
    <cellStyle name="60% - Ênfase1 2" xfId="14" xr:uid="{00000000-0005-0000-0000-00000C000000}"/>
    <cellStyle name="60% - Ênfase2 2" xfId="15" xr:uid="{00000000-0005-0000-0000-00000D000000}"/>
    <cellStyle name="60% - Ênfase3 2" xfId="16" xr:uid="{00000000-0005-0000-0000-00000E000000}"/>
    <cellStyle name="60% - Ênfase4 2" xfId="17" xr:uid="{00000000-0005-0000-0000-00000F000000}"/>
    <cellStyle name="60% - Ênfase5 2" xfId="18" xr:uid="{00000000-0005-0000-0000-000010000000}"/>
    <cellStyle name="60% - Ênfase6 2" xfId="19" xr:uid="{00000000-0005-0000-0000-000011000000}"/>
    <cellStyle name="Bom 2" xfId="20" xr:uid="{00000000-0005-0000-0000-000012000000}"/>
    <cellStyle name="Cálculo 2" xfId="21" xr:uid="{00000000-0005-0000-0000-000013000000}"/>
    <cellStyle name="Célula de Verificação 2" xfId="22" xr:uid="{00000000-0005-0000-0000-000014000000}"/>
    <cellStyle name="Célula Vinculada 2" xfId="23" xr:uid="{00000000-0005-0000-0000-000015000000}"/>
    <cellStyle name="Ênfase1 2" xfId="24" xr:uid="{00000000-0005-0000-0000-000016000000}"/>
    <cellStyle name="Ênfase2 2" xfId="25" xr:uid="{00000000-0005-0000-0000-000017000000}"/>
    <cellStyle name="Ênfase3 2" xfId="26" xr:uid="{00000000-0005-0000-0000-000018000000}"/>
    <cellStyle name="Ênfase4 2" xfId="27" xr:uid="{00000000-0005-0000-0000-000019000000}"/>
    <cellStyle name="Ênfase5 2" xfId="28" xr:uid="{00000000-0005-0000-0000-00001A000000}"/>
    <cellStyle name="Ênfase6 2" xfId="29" xr:uid="{00000000-0005-0000-0000-00001B000000}"/>
    <cellStyle name="Entrada 2" xfId="30" xr:uid="{00000000-0005-0000-0000-00001C000000}"/>
    <cellStyle name="Incorreto 2" xfId="31" xr:uid="{00000000-0005-0000-0000-00001D000000}"/>
    <cellStyle name="Moeda" xfId="55" builtinId="4"/>
    <cellStyle name="Moeda 2" xfId="32" xr:uid="{00000000-0005-0000-0000-00001F000000}"/>
    <cellStyle name="Neutra 2" xfId="33" xr:uid="{00000000-0005-0000-0000-000020000000}"/>
    <cellStyle name="Normal" xfId="0" builtinId="0"/>
    <cellStyle name="Normal 2" xfId="34" xr:uid="{00000000-0005-0000-0000-000022000000}"/>
    <cellStyle name="Normal 3" xfId="35" xr:uid="{00000000-0005-0000-0000-000023000000}"/>
    <cellStyle name="Normal 4" xfId="36" xr:uid="{00000000-0005-0000-0000-000024000000}"/>
    <cellStyle name="Normal 5" xfId="1" xr:uid="{00000000-0005-0000-0000-000025000000}"/>
    <cellStyle name="Nota 2" xfId="37" xr:uid="{00000000-0005-0000-0000-000026000000}"/>
    <cellStyle name="Porcentagem" xfId="54" builtinId="5"/>
    <cellStyle name="Porcentagem 2" xfId="39" xr:uid="{00000000-0005-0000-0000-000028000000}"/>
    <cellStyle name="Porcentagem 3" xfId="40" xr:uid="{00000000-0005-0000-0000-000029000000}"/>
    <cellStyle name="Porcentagem 4" xfId="38" xr:uid="{00000000-0005-0000-0000-00002A000000}"/>
    <cellStyle name="Saída 2" xfId="41" xr:uid="{00000000-0005-0000-0000-00002B000000}"/>
    <cellStyle name="Separador de milhares" xfId="42" xr:uid="{00000000-0005-0000-0000-00002C000000}"/>
    <cellStyle name="Separador de milhares 2" xfId="43" xr:uid="{00000000-0005-0000-0000-00002D000000}"/>
    <cellStyle name="Separador de milhares 3" xfId="44" xr:uid="{00000000-0005-0000-0000-00002E000000}"/>
    <cellStyle name="Texto de Aviso 2" xfId="45" xr:uid="{00000000-0005-0000-0000-00002F000000}"/>
    <cellStyle name="Texto Explicativo 2" xfId="46" xr:uid="{00000000-0005-0000-0000-000030000000}"/>
    <cellStyle name="Título 1 2" xfId="48" xr:uid="{00000000-0005-0000-0000-000031000000}"/>
    <cellStyle name="Título 2 2" xfId="49" xr:uid="{00000000-0005-0000-0000-000032000000}"/>
    <cellStyle name="Título 3 2" xfId="50" xr:uid="{00000000-0005-0000-0000-000033000000}"/>
    <cellStyle name="Título 4 2" xfId="51" xr:uid="{00000000-0005-0000-0000-000034000000}"/>
    <cellStyle name="Título 5" xfId="47" xr:uid="{00000000-0005-0000-0000-000035000000}"/>
    <cellStyle name="Total 2" xfId="52" xr:uid="{00000000-0005-0000-0000-000036000000}"/>
    <cellStyle name="Vírgula 2" xfId="53" xr:uid="{00000000-0005-0000-0000-000037000000}"/>
  </cellStyles>
  <dxfs count="0"/>
  <tableStyles count="0" defaultTableStyle="TableStyleMedium2" defaultPivotStyle="PivotStyleLight16"/>
  <colors>
    <mruColors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BB315-3B5F-42E2-B5FC-ECF5A8C31B8A}">
  <dimension ref="A2:F246"/>
  <sheetViews>
    <sheetView tabSelected="1" workbookViewId="0">
      <selection activeCell="B14" sqref="B14"/>
    </sheetView>
  </sheetViews>
  <sheetFormatPr defaultRowHeight="15.75" x14ac:dyDescent="0.25"/>
  <cols>
    <col min="1" max="1" width="78.5703125" style="32" customWidth="1"/>
    <col min="2" max="2" width="13.7109375" style="35" bestFit="1" customWidth="1"/>
    <col min="3" max="3" width="9.140625" style="1"/>
    <col min="4" max="4" width="17.7109375" style="1" bestFit="1" customWidth="1"/>
    <col min="5" max="5" width="10.7109375" style="1" bestFit="1" customWidth="1"/>
    <col min="6" max="190" width="9.140625" style="1"/>
    <col min="191" max="191" width="48.7109375" style="1" customWidth="1"/>
    <col min="192" max="192" width="13.140625" style="1" bestFit="1" customWidth="1"/>
    <col min="193" max="193" width="14.7109375" style="1" bestFit="1" customWidth="1"/>
    <col min="194" max="194" width="11.42578125" style="1" customWidth="1"/>
    <col min="195" max="195" width="16.28515625" style="1" customWidth="1"/>
    <col min="196" max="196" width="12.7109375" style="1" bestFit="1" customWidth="1"/>
    <col min="197" max="197" width="9.140625" style="1"/>
    <col min="198" max="198" width="12.7109375" style="1" bestFit="1" customWidth="1"/>
    <col min="199" max="199" width="9.140625" style="1"/>
    <col min="200" max="200" width="11.7109375" style="1" bestFit="1" customWidth="1"/>
    <col min="201" max="201" width="9.140625" style="1"/>
    <col min="202" max="202" width="11.7109375" style="1" bestFit="1" customWidth="1"/>
    <col min="203" max="446" width="9.140625" style="1"/>
    <col min="447" max="447" width="48.7109375" style="1" customWidth="1"/>
    <col min="448" max="448" width="13.140625" style="1" bestFit="1" customWidth="1"/>
    <col min="449" max="449" width="14.7109375" style="1" bestFit="1" customWidth="1"/>
    <col min="450" max="450" width="11.42578125" style="1" customWidth="1"/>
    <col min="451" max="451" width="16.28515625" style="1" customWidth="1"/>
    <col min="452" max="452" width="12.7109375" style="1" bestFit="1" customWidth="1"/>
    <col min="453" max="453" width="9.140625" style="1"/>
    <col min="454" max="454" width="12.7109375" style="1" bestFit="1" customWidth="1"/>
    <col min="455" max="455" width="9.140625" style="1"/>
    <col min="456" max="456" width="11.7109375" style="1" bestFit="1" customWidth="1"/>
    <col min="457" max="457" width="9.140625" style="1"/>
    <col min="458" max="458" width="11.7109375" style="1" bestFit="1" customWidth="1"/>
    <col min="459" max="702" width="9.140625" style="1"/>
    <col min="703" max="703" width="48.7109375" style="1" customWidth="1"/>
    <col min="704" max="704" width="13.140625" style="1" bestFit="1" customWidth="1"/>
    <col min="705" max="705" width="14.7109375" style="1" bestFit="1" customWidth="1"/>
    <col min="706" max="706" width="11.42578125" style="1" customWidth="1"/>
    <col min="707" max="707" width="16.28515625" style="1" customWidth="1"/>
    <col min="708" max="708" width="12.7109375" style="1" bestFit="1" customWidth="1"/>
    <col min="709" max="709" width="9.140625" style="1"/>
    <col min="710" max="710" width="12.7109375" style="1" bestFit="1" customWidth="1"/>
    <col min="711" max="711" width="9.140625" style="1"/>
    <col min="712" max="712" width="11.7109375" style="1" bestFit="1" customWidth="1"/>
    <col min="713" max="713" width="9.140625" style="1"/>
    <col min="714" max="714" width="11.7109375" style="1" bestFit="1" customWidth="1"/>
    <col min="715" max="958" width="9.140625" style="1"/>
    <col min="959" max="959" width="48.7109375" style="1" customWidth="1"/>
    <col min="960" max="960" width="13.140625" style="1" bestFit="1" customWidth="1"/>
    <col min="961" max="961" width="14.7109375" style="1" bestFit="1" customWidth="1"/>
    <col min="962" max="962" width="11.42578125" style="1" customWidth="1"/>
    <col min="963" max="963" width="16.28515625" style="1" customWidth="1"/>
    <col min="964" max="964" width="12.7109375" style="1" bestFit="1" customWidth="1"/>
    <col min="965" max="965" width="9.140625" style="1"/>
    <col min="966" max="966" width="12.7109375" style="1" bestFit="1" customWidth="1"/>
    <col min="967" max="967" width="9.140625" style="1"/>
    <col min="968" max="968" width="11.7109375" style="1" bestFit="1" customWidth="1"/>
    <col min="969" max="969" width="9.140625" style="1"/>
    <col min="970" max="970" width="11.7109375" style="1" bestFit="1" customWidth="1"/>
    <col min="971" max="1214" width="9.140625" style="1"/>
    <col min="1215" max="1215" width="48.7109375" style="1" customWidth="1"/>
    <col min="1216" max="1216" width="13.140625" style="1" bestFit="1" customWidth="1"/>
    <col min="1217" max="1217" width="14.7109375" style="1" bestFit="1" customWidth="1"/>
    <col min="1218" max="1218" width="11.42578125" style="1" customWidth="1"/>
    <col min="1219" max="1219" width="16.28515625" style="1" customWidth="1"/>
    <col min="1220" max="1220" width="12.7109375" style="1" bestFit="1" customWidth="1"/>
    <col min="1221" max="1221" width="9.140625" style="1"/>
    <col min="1222" max="1222" width="12.7109375" style="1" bestFit="1" customWidth="1"/>
    <col min="1223" max="1223" width="9.140625" style="1"/>
    <col min="1224" max="1224" width="11.7109375" style="1" bestFit="1" customWidth="1"/>
    <col min="1225" max="1225" width="9.140625" style="1"/>
    <col min="1226" max="1226" width="11.7109375" style="1" bestFit="1" customWidth="1"/>
    <col min="1227" max="1470" width="9.140625" style="1"/>
    <col min="1471" max="1471" width="48.7109375" style="1" customWidth="1"/>
    <col min="1472" max="1472" width="13.140625" style="1" bestFit="1" customWidth="1"/>
    <col min="1473" max="1473" width="14.7109375" style="1" bestFit="1" customWidth="1"/>
    <col min="1474" max="1474" width="11.42578125" style="1" customWidth="1"/>
    <col min="1475" max="1475" width="16.28515625" style="1" customWidth="1"/>
    <col min="1476" max="1476" width="12.7109375" style="1" bestFit="1" customWidth="1"/>
    <col min="1477" max="1477" width="9.140625" style="1"/>
    <col min="1478" max="1478" width="12.7109375" style="1" bestFit="1" customWidth="1"/>
    <col min="1479" max="1479" width="9.140625" style="1"/>
    <col min="1480" max="1480" width="11.7109375" style="1" bestFit="1" customWidth="1"/>
    <col min="1481" max="1481" width="9.140625" style="1"/>
    <col min="1482" max="1482" width="11.7109375" style="1" bestFit="1" customWidth="1"/>
    <col min="1483" max="1726" width="9.140625" style="1"/>
    <col min="1727" max="1727" width="48.7109375" style="1" customWidth="1"/>
    <col min="1728" max="1728" width="13.140625" style="1" bestFit="1" customWidth="1"/>
    <col min="1729" max="1729" width="14.7109375" style="1" bestFit="1" customWidth="1"/>
    <col min="1730" max="1730" width="11.42578125" style="1" customWidth="1"/>
    <col min="1731" max="1731" width="16.28515625" style="1" customWidth="1"/>
    <col min="1732" max="1732" width="12.7109375" style="1" bestFit="1" customWidth="1"/>
    <col min="1733" max="1733" width="9.140625" style="1"/>
    <col min="1734" max="1734" width="12.7109375" style="1" bestFit="1" customWidth="1"/>
    <col min="1735" max="1735" width="9.140625" style="1"/>
    <col min="1736" max="1736" width="11.7109375" style="1" bestFit="1" customWidth="1"/>
    <col min="1737" max="1737" width="9.140625" style="1"/>
    <col min="1738" max="1738" width="11.7109375" style="1" bestFit="1" customWidth="1"/>
    <col min="1739" max="1982" width="9.140625" style="1"/>
    <col min="1983" max="1983" width="48.7109375" style="1" customWidth="1"/>
    <col min="1984" max="1984" width="13.140625" style="1" bestFit="1" customWidth="1"/>
    <col min="1985" max="1985" width="14.7109375" style="1" bestFit="1" customWidth="1"/>
    <col min="1986" max="1986" width="11.42578125" style="1" customWidth="1"/>
    <col min="1987" max="1987" width="16.28515625" style="1" customWidth="1"/>
    <col min="1988" max="1988" width="12.7109375" style="1" bestFit="1" customWidth="1"/>
    <col min="1989" max="1989" width="9.140625" style="1"/>
    <col min="1990" max="1990" width="12.7109375" style="1" bestFit="1" customWidth="1"/>
    <col min="1991" max="1991" width="9.140625" style="1"/>
    <col min="1992" max="1992" width="11.7109375" style="1" bestFit="1" customWidth="1"/>
    <col min="1993" max="1993" width="9.140625" style="1"/>
    <col min="1994" max="1994" width="11.7109375" style="1" bestFit="1" customWidth="1"/>
    <col min="1995" max="2238" width="9.140625" style="1"/>
    <col min="2239" max="2239" width="48.7109375" style="1" customWidth="1"/>
    <col min="2240" max="2240" width="13.140625" style="1" bestFit="1" customWidth="1"/>
    <col min="2241" max="2241" width="14.7109375" style="1" bestFit="1" customWidth="1"/>
    <col min="2242" max="2242" width="11.42578125" style="1" customWidth="1"/>
    <col min="2243" max="2243" width="16.28515625" style="1" customWidth="1"/>
    <col min="2244" max="2244" width="12.7109375" style="1" bestFit="1" customWidth="1"/>
    <col min="2245" max="2245" width="9.140625" style="1"/>
    <col min="2246" max="2246" width="12.7109375" style="1" bestFit="1" customWidth="1"/>
    <col min="2247" max="2247" width="9.140625" style="1"/>
    <col min="2248" max="2248" width="11.7109375" style="1" bestFit="1" customWidth="1"/>
    <col min="2249" max="2249" width="9.140625" style="1"/>
    <col min="2250" max="2250" width="11.7109375" style="1" bestFit="1" customWidth="1"/>
    <col min="2251" max="2494" width="9.140625" style="1"/>
    <col min="2495" max="2495" width="48.7109375" style="1" customWidth="1"/>
    <col min="2496" max="2496" width="13.140625" style="1" bestFit="1" customWidth="1"/>
    <col min="2497" max="2497" width="14.7109375" style="1" bestFit="1" customWidth="1"/>
    <col min="2498" max="2498" width="11.42578125" style="1" customWidth="1"/>
    <col min="2499" max="2499" width="16.28515625" style="1" customWidth="1"/>
    <col min="2500" max="2500" width="12.7109375" style="1" bestFit="1" customWidth="1"/>
    <col min="2501" max="2501" width="9.140625" style="1"/>
    <col min="2502" max="2502" width="12.7109375" style="1" bestFit="1" customWidth="1"/>
    <col min="2503" max="2503" width="9.140625" style="1"/>
    <col min="2504" max="2504" width="11.7109375" style="1" bestFit="1" customWidth="1"/>
    <col min="2505" max="2505" width="9.140625" style="1"/>
    <col min="2506" max="2506" width="11.7109375" style="1" bestFit="1" customWidth="1"/>
    <col min="2507" max="2750" width="9.140625" style="1"/>
    <col min="2751" max="2751" width="48.7109375" style="1" customWidth="1"/>
    <col min="2752" max="2752" width="13.140625" style="1" bestFit="1" customWidth="1"/>
    <col min="2753" max="2753" width="14.7109375" style="1" bestFit="1" customWidth="1"/>
    <col min="2754" max="2754" width="11.42578125" style="1" customWidth="1"/>
    <col min="2755" max="2755" width="16.28515625" style="1" customWidth="1"/>
    <col min="2756" max="2756" width="12.7109375" style="1" bestFit="1" customWidth="1"/>
    <col min="2757" max="2757" width="9.140625" style="1"/>
    <col min="2758" max="2758" width="12.7109375" style="1" bestFit="1" customWidth="1"/>
    <col min="2759" max="2759" width="9.140625" style="1"/>
    <col min="2760" max="2760" width="11.7109375" style="1" bestFit="1" customWidth="1"/>
    <col min="2761" max="2761" width="9.140625" style="1"/>
    <col min="2762" max="2762" width="11.7109375" style="1" bestFit="1" customWidth="1"/>
    <col min="2763" max="3006" width="9.140625" style="1"/>
    <col min="3007" max="3007" width="48.7109375" style="1" customWidth="1"/>
    <col min="3008" max="3008" width="13.140625" style="1" bestFit="1" customWidth="1"/>
    <col min="3009" max="3009" width="14.7109375" style="1" bestFit="1" customWidth="1"/>
    <col min="3010" max="3010" width="11.42578125" style="1" customWidth="1"/>
    <col min="3011" max="3011" width="16.28515625" style="1" customWidth="1"/>
    <col min="3012" max="3012" width="12.7109375" style="1" bestFit="1" customWidth="1"/>
    <col min="3013" max="3013" width="9.140625" style="1"/>
    <col min="3014" max="3014" width="12.7109375" style="1" bestFit="1" customWidth="1"/>
    <col min="3015" max="3015" width="9.140625" style="1"/>
    <col min="3016" max="3016" width="11.7109375" style="1" bestFit="1" customWidth="1"/>
    <col min="3017" max="3017" width="9.140625" style="1"/>
    <col min="3018" max="3018" width="11.7109375" style="1" bestFit="1" customWidth="1"/>
    <col min="3019" max="3262" width="9.140625" style="1"/>
    <col min="3263" max="3263" width="48.7109375" style="1" customWidth="1"/>
    <col min="3264" max="3264" width="13.140625" style="1" bestFit="1" customWidth="1"/>
    <col min="3265" max="3265" width="14.7109375" style="1" bestFit="1" customWidth="1"/>
    <col min="3266" max="3266" width="11.42578125" style="1" customWidth="1"/>
    <col min="3267" max="3267" width="16.28515625" style="1" customWidth="1"/>
    <col min="3268" max="3268" width="12.7109375" style="1" bestFit="1" customWidth="1"/>
    <col min="3269" max="3269" width="9.140625" style="1"/>
    <col min="3270" max="3270" width="12.7109375" style="1" bestFit="1" customWidth="1"/>
    <col min="3271" max="3271" width="9.140625" style="1"/>
    <col min="3272" max="3272" width="11.7109375" style="1" bestFit="1" customWidth="1"/>
    <col min="3273" max="3273" width="9.140625" style="1"/>
    <col min="3274" max="3274" width="11.7109375" style="1" bestFit="1" customWidth="1"/>
    <col min="3275" max="3518" width="9.140625" style="1"/>
    <col min="3519" max="3519" width="48.7109375" style="1" customWidth="1"/>
    <col min="3520" max="3520" width="13.140625" style="1" bestFit="1" customWidth="1"/>
    <col min="3521" max="3521" width="14.7109375" style="1" bestFit="1" customWidth="1"/>
    <col min="3522" max="3522" width="11.42578125" style="1" customWidth="1"/>
    <col min="3523" max="3523" width="16.28515625" style="1" customWidth="1"/>
    <col min="3524" max="3524" width="12.7109375" style="1" bestFit="1" customWidth="1"/>
    <col min="3525" max="3525" width="9.140625" style="1"/>
    <col min="3526" max="3526" width="12.7109375" style="1" bestFit="1" customWidth="1"/>
    <col min="3527" max="3527" width="9.140625" style="1"/>
    <col min="3528" max="3528" width="11.7109375" style="1" bestFit="1" customWidth="1"/>
    <col min="3529" max="3529" width="9.140625" style="1"/>
    <col min="3530" max="3530" width="11.7109375" style="1" bestFit="1" customWidth="1"/>
    <col min="3531" max="3774" width="9.140625" style="1"/>
    <col min="3775" max="3775" width="48.7109375" style="1" customWidth="1"/>
    <col min="3776" max="3776" width="13.140625" style="1" bestFit="1" customWidth="1"/>
    <col min="3777" max="3777" width="14.7109375" style="1" bestFit="1" customWidth="1"/>
    <col min="3778" max="3778" width="11.42578125" style="1" customWidth="1"/>
    <col min="3779" max="3779" width="16.28515625" style="1" customWidth="1"/>
    <col min="3780" max="3780" width="12.7109375" style="1" bestFit="1" customWidth="1"/>
    <col min="3781" max="3781" width="9.140625" style="1"/>
    <col min="3782" max="3782" width="12.7109375" style="1" bestFit="1" customWidth="1"/>
    <col min="3783" max="3783" width="9.140625" style="1"/>
    <col min="3784" max="3784" width="11.7109375" style="1" bestFit="1" customWidth="1"/>
    <col min="3785" max="3785" width="9.140625" style="1"/>
    <col min="3786" max="3786" width="11.7109375" style="1" bestFit="1" customWidth="1"/>
    <col min="3787" max="4030" width="9.140625" style="1"/>
    <col min="4031" max="4031" width="48.7109375" style="1" customWidth="1"/>
    <col min="4032" max="4032" width="13.140625" style="1" bestFit="1" customWidth="1"/>
    <col min="4033" max="4033" width="14.7109375" style="1" bestFit="1" customWidth="1"/>
    <col min="4034" max="4034" width="11.42578125" style="1" customWidth="1"/>
    <col min="4035" max="4035" width="16.28515625" style="1" customWidth="1"/>
    <col min="4036" max="4036" width="12.7109375" style="1" bestFit="1" customWidth="1"/>
    <col min="4037" max="4037" width="9.140625" style="1"/>
    <col min="4038" max="4038" width="12.7109375" style="1" bestFit="1" customWidth="1"/>
    <col min="4039" max="4039" width="9.140625" style="1"/>
    <col min="4040" max="4040" width="11.7109375" style="1" bestFit="1" customWidth="1"/>
    <col min="4041" max="4041" width="9.140625" style="1"/>
    <col min="4042" max="4042" width="11.7109375" style="1" bestFit="1" customWidth="1"/>
    <col min="4043" max="4286" width="9.140625" style="1"/>
    <col min="4287" max="4287" width="48.7109375" style="1" customWidth="1"/>
    <col min="4288" max="4288" width="13.140625" style="1" bestFit="1" customWidth="1"/>
    <col min="4289" max="4289" width="14.7109375" style="1" bestFit="1" customWidth="1"/>
    <col min="4290" max="4290" width="11.42578125" style="1" customWidth="1"/>
    <col min="4291" max="4291" width="16.28515625" style="1" customWidth="1"/>
    <col min="4292" max="4292" width="12.7109375" style="1" bestFit="1" customWidth="1"/>
    <col min="4293" max="4293" width="9.140625" style="1"/>
    <col min="4294" max="4294" width="12.7109375" style="1" bestFit="1" customWidth="1"/>
    <col min="4295" max="4295" width="9.140625" style="1"/>
    <col min="4296" max="4296" width="11.7109375" style="1" bestFit="1" customWidth="1"/>
    <col min="4297" max="4297" width="9.140625" style="1"/>
    <col min="4298" max="4298" width="11.7109375" style="1" bestFit="1" customWidth="1"/>
    <col min="4299" max="4542" width="9.140625" style="1"/>
    <col min="4543" max="4543" width="48.7109375" style="1" customWidth="1"/>
    <col min="4544" max="4544" width="13.140625" style="1" bestFit="1" customWidth="1"/>
    <col min="4545" max="4545" width="14.7109375" style="1" bestFit="1" customWidth="1"/>
    <col min="4546" max="4546" width="11.42578125" style="1" customWidth="1"/>
    <col min="4547" max="4547" width="16.28515625" style="1" customWidth="1"/>
    <col min="4548" max="4548" width="12.7109375" style="1" bestFit="1" customWidth="1"/>
    <col min="4549" max="4549" width="9.140625" style="1"/>
    <col min="4550" max="4550" width="12.7109375" style="1" bestFit="1" customWidth="1"/>
    <col min="4551" max="4551" width="9.140625" style="1"/>
    <col min="4552" max="4552" width="11.7109375" style="1" bestFit="1" customWidth="1"/>
    <col min="4553" max="4553" width="9.140625" style="1"/>
    <col min="4554" max="4554" width="11.7109375" style="1" bestFit="1" customWidth="1"/>
    <col min="4555" max="4798" width="9.140625" style="1"/>
    <col min="4799" max="4799" width="48.7109375" style="1" customWidth="1"/>
    <col min="4800" max="4800" width="13.140625" style="1" bestFit="1" customWidth="1"/>
    <col min="4801" max="4801" width="14.7109375" style="1" bestFit="1" customWidth="1"/>
    <col min="4802" max="4802" width="11.42578125" style="1" customWidth="1"/>
    <col min="4803" max="4803" width="16.28515625" style="1" customWidth="1"/>
    <col min="4804" max="4804" width="12.7109375" style="1" bestFit="1" customWidth="1"/>
    <col min="4805" max="4805" width="9.140625" style="1"/>
    <col min="4806" max="4806" width="12.7109375" style="1" bestFit="1" customWidth="1"/>
    <col min="4807" max="4807" width="9.140625" style="1"/>
    <col min="4808" max="4808" width="11.7109375" style="1" bestFit="1" customWidth="1"/>
    <col min="4809" max="4809" width="9.140625" style="1"/>
    <col min="4810" max="4810" width="11.7109375" style="1" bestFit="1" customWidth="1"/>
    <col min="4811" max="5054" width="9.140625" style="1"/>
    <col min="5055" max="5055" width="48.7109375" style="1" customWidth="1"/>
    <col min="5056" max="5056" width="13.140625" style="1" bestFit="1" customWidth="1"/>
    <col min="5057" max="5057" width="14.7109375" style="1" bestFit="1" customWidth="1"/>
    <col min="5058" max="5058" width="11.42578125" style="1" customWidth="1"/>
    <col min="5059" max="5059" width="16.28515625" style="1" customWidth="1"/>
    <col min="5060" max="5060" width="12.7109375" style="1" bestFit="1" customWidth="1"/>
    <col min="5061" max="5061" width="9.140625" style="1"/>
    <col min="5062" max="5062" width="12.7109375" style="1" bestFit="1" customWidth="1"/>
    <col min="5063" max="5063" width="9.140625" style="1"/>
    <col min="5064" max="5064" width="11.7109375" style="1" bestFit="1" customWidth="1"/>
    <col min="5065" max="5065" width="9.140625" style="1"/>
    <col min="5066" max="5066" width="11.7109375" style="1" bestFit="1" customWidth="1"/>
    <col min="5067" max="5310" width="9.140625" style="1"/>
    <col min="5311" max="5311" width="48.7109375" style="1" customWidth="1"/>
    <col min="5312" max="5312" width="13.140625" style="1" bestFit="1" customWidth="1"/>
    <col min="5313" max="5313" width="14.7109375" style="1" bestFit="1" customWidth="1"/>
    <col min="5314" max="5314" width="11.42578125" style="1" customWidth="1"/>
    <col min="5315" max="5315" width="16.28515625" style="1" customWidth="1"/>
    <col min="5316" max="5316" width="12.7109375" style="1" bestFit="1" customWidth="1"/>
    <col min="5317" max="5317" width="9.140625" style="1"/>
    <col min="5318" max="5318" width="12.7109375" style="1" bestFit="1" customWidth="1"/>
    <col min="5319" max="5319" width="9.140625" style="1"/>
    <col min="5320" max="5320" width="11.7109375" style="1" bestFit="1" customWidth="1"/>
    <col min="5321" max="5321" width="9.140625" style="1"/>
    <col min="5322" max="5322" width="11.7109375" style="1" bestFit="1" customWidth="1"/>
    <col min="5323" max="5566" width="9.140625" style="1"/>
    <col min="5567" max="5567" width="48.7109375" style="1" customWidth="1"/>
    <col min="5568" max="5568" width="13.140625" style="1" bestFit="1" customWidth="1"/>
    <col min="5569" max="5569" width="14.7109375" style="1" bestFit="1" customWidth="1"/>
    <col min="5570" max="5570" width="11.42578125" style="1" customWidth="1"/>
    <col min="5571" max="5571" width="16.28515625" style="1" customWidth="1"/>
    <col min="5572" max="5572" width="12.7109375" style="1" bestFit="1" customWidth="1"/>
    <col min="5573" max="5573" width="9.140625" style="1"/>
    <col min="5574" max="5574" width="12.7109375" style="1" bestFit="1" customWidth="1"/>
    <col min="5575" max="5575" width="9.140625" style="1"/>
    <col min="5576" max="5576" width="11.7109375" style="1" bestFit="1" customWidth="1"/>
    <col min="5577" max="5577" width="9.140625" style="1"/>
    <col min="5578" max="5578" width="11.7109375" style="1" bestFit="1" customWidth="1"/>
    <col min="5579" max="5822" width="9.140625" style="1"/>
    <col min="5823" max="5823" width="48.7109375" style="1" customWidth="1"/>
    <col min="5824" max="5824" width="13.140625" style="1" bestFit="1" customWidth="1"/>
    <col min="5825" max="5825" width="14.7109375" style="1" bestFit="1" customWidth="1"/>
    <col min="5826" max="5826" width="11.42578125" style="1" customWidth="1"/>
    <col min="5827" max="5827" width="16.28515625" style="1" customWidth="1"/>
    <col min="5828" max="5828" width="12.7109375" style="1" bestFit="1" customWidth="1"/>
    <col min="5829" max="5829" width="9.140625" style="1"/>
    <col min="5830" max="5830" width="12.7109375" style="1" bestFit="1" customWidth="1"/>
    <col min="5831" max="5831" width="9.140625" style="1"/>
    <col min="5832" max="5832" width="11.7109375" style="1" bestFit="1" customWidth="1"/>
    <col min="5833" max="5833" width="9.140625" style="1"/>
    <col min="5834" max="5834" width="11.7109375" style="1" bestFit="1" customWidth="1"/>
    <col min="5835" max="6078" width="9.140625" style="1"/>
    <col min="6079" max="6079" width="48.7109375" style="1" customWidth="1"/>
    <col min="6080" max="6080" width="13.140625" style="1" bestFit="1" customWidth="1"/>
    <col min="6081" max="6081" width="14.7109375" style="1" bestFit="1" customWidth="1"/>
    <col min="6082" max="6082" width="11.42578125" style="1" customWidth="1"/>
    <col min="6083" max="6083" width="16.28515625" style="1" customWidth="1"/>
    <col min="6084" max="6084" width="12.7109375" style="1" bestFit="1" customWidth="1"/>
    <col min="6085" max="6085" width="9.140625" style="1"/>
    <col min="6086" max="6086" width="12.7109375" style="1" bestFit="1" customWidth="1"/>
    <col min="6087" max="6087" width="9.140625" style="1"/>
    <col min="6088" max="6088" width="11.7109375" style="1" bestFit="1" customWidth="1"/>
    <col min="6089" max="6089" width="9.140625" style="1"/>
    <col min="6090" max="6090" width="11.7109375" style="1" bestFit="1" customWidth="1"/>
    <col min="6091" max="6334" width="9.140625" style="1"/>
    <col min="6335" max="6335" width="48.7109375" style="1" customWidth="1"/>
    <col min="6336" max="6336" width="13.140625" style="1" bestFit="1" customWidth="1"/>
    <col min="6337" max="6337" width="14.7109375" style="1" bestFit="1" customWidth="1"/>
    <col min="6338" max="6338" width="11.42578125" style="1" customWidth="1"/>
    <col min="6339" max="6339" width="16.28515625" style="1" customWidth="1"/>
    <col min="6340" max="6340" width="12.7109375" style="1" bestFit="1" customWidth="1"/>
    <col min="6341" max="6341" width="9.140625" style="1"/>
    <col min="6342" max="6342" width="12.7109375" style="1" bestFit="1" customWidth="1"/>
    <col min="6343" max="6343" width="9.140625" style="1"/>
    <col min="6344" max="6344" width="11.7109375" style="1" bestFit="1" customWidth="1"/>
    <col min="6345" max="6345" width="9.140625" style="1"/>
    <col min="6346" max="6346" width="11.7109375" style="1" bestFit="1" customWidth="1"/>
    <col min="6347" max="6590" width="9.140625" style="1"/>
    <col min="6591" max="6591" width="48.7109375" style="1" customWidth="1"/>
    <col min="6592" max="6592" width="13.140625" style="1" bestFit="1" customWidth="1"/>
    <col min="6593" max="6593" width="14.7109375" style="1" bestFit="1" customWidth="1"/>
    <col min="6594" max="6594" width="11.42578125" style="1" customWidth="1"/>
    <col min="6595" max="6595" width="16.28515625" style="1" customWidth="1"/>
    <col min="6596" max="6596" width="12.7109375" style="1" bestFit="1" customWidth="1"/>
    <col min="6597" max="6597" width="9.140625" style="1"/>
    <col min="6598" max="6598" width="12.7109375" style="1" bestFit="1" customWidth="1"/>
    <col min="6599" max="6599" width="9.140625" style="1"/>
    <col min="6600" max="6600" width="11.7109375" style="1" bestFit="1" customWidth="1"/>
    <col min="6601" max="6601" width="9.140625" style="1"/>
    <col min="6602" max="6602" width="11.7109375" style="1" bestFit="1" customWidth="1"/>
    <col min="6603" max="6846" width="9.140625" style="1"/>
    <col min="6847" max="6847" width="48.7109375" style="1" customWidth="1"/>
    <col min="6848" max="6848" width="13.140625" style="1" bestFit="1" customWidth="1"/>
    <col min="6849" max="6849" width="14.7109375" style="1" bestFit="1" customWidth="1"/>
    <col min="6850" max="6850" width="11.42578125" style="1" customWidth="1"/>
    <col min="6851" max="6851" width="16.28515625" style="1" customWidth="1"/>
    <col min="6852" max="6852" width="12.7109375" style="1" bestFit="1" customWidth="1"/>
    <col min="6853" max="6853" width="9.140625" style="1"/>
    <col min="6854" max="6854" width="12.7109375" style="1" bestFit="1" customWidth="1"/>
    <col min="6855" max="6855" width="9.140625" style="1"/>
    <col min="6856" max="6856" width="11.7109375" style="1" bestFit="1" customWidth="1"/>
    <col min="6857" max="6857" width="9.140625" style="1"/>
    <col min="6858" max="6858" width="11.7109375" style="1" bestFit="1" customWidth="1"/>
    <col min="6859" max="7102" width="9.140625" style="1"/>
    <col min="7103" max="7103" width="48.7109375" style="1" customWidth="1"/>
    <col min="7104" max="7104" width="13.140625" style="1" bestFit="1" customWidth="1"/>
    <col min="7105" max="7105" width="14.7109375" style="1" bestFit="1" customWidth="1"/>
    <col min="7106" max="7106" width="11.42578125" style="1" customWidth="1"/>
    <col min="7107" max="7107" width="16.28515625" style="1" customWidth="1"/>
    <col min="7108" max="7108" width="12.7109375" style="1" bestFit="1" customWidth="1"/>
    <col min="7109" max="7109" width="9.140625" style="1"/>
    <col min="7110" max="7110" width="12.7109375" style="1" bestFit="1" customWidth="1"/>
    <col min="7111" max="7111" width="9.140625" style="1"/>
    <col min="7112" max="7112" width="11.7109375" style="1" bestFit="1" customWidth="1"/>
    <col min="7113" max="7113" width="9.140625" style="1"/>
    <col min="7114" max="7114" width="11.7109375" style="1" bestFit="1" customWidth="1"/>
    <col min="7115" max="7358" width="9.140625" style="1"/>
    <col min="7359" max="7359" width="48.7109375" style="1" customWidth="1"/>
    <col min="7360" max="7360" width="13.140625" style="1" bestFit="1" customWidth="1"/>
    <col min="7361" max="7361" width="14.7109375" style="1" bestFit="1" customWidth="1"/>
    <col min="7362" max="7362" width="11.42578125" style="1" customWidth="1"/>
    <col min="7363" max="7363" width="16.28515625" style="1" customWidth="1"/>
    <col min="7364" max="7364" width="12.7109375" style="1" bestFit="1" customWidth="1"/>
    <col min="7365" max="7365" width="9.140625" style="1"/>
    <col min="7366" max="7366" width="12.7109375" style="1" bestFit="1" customWidth="1"/>
    <col min="7367" max="7367" width="9.140625" style="1"/>
    <col min="7368" max="7368" width="11.7109375" style="1" bestFit="1" customWidth="1"/>
    <col min="7369" max="7369" width="9.140625" style="1"/>
    <col min="7370" max="7370" width="11.7109375" style="1" bestFit="1" customWidth="1"/>
    <col min="7371" max="7614" width="9.140625" style="1"/>
    <col min="7615" max="7615" width="48.7109375" style="1" customWidth="1"/>
    <col min="7616" max="7616" width="13.140625" style="1" bestFit="1" customWidth="1"/>
    <col min="7617" max="7617" width="14.7109375" style="1" bestFit="1" customWidth="1"/>
    <col min="7618" max="7618" width="11.42578125" style="1" customWidth="1"/>
    <col min="7619" max="7619" width="16.28515625" style="1" customWidth="1"/>
    <col min="7620" max="7620" width="12.7109375" style="1" bestFit="1" customWidth="1"/>
    <col min="7621" max="7621" width="9.140625" style="1"/>
    <col min="7622" max="7622" width="12.7109375" style="1" bestFit="1" customWidth="1"/>
    <col min="7623" max="7623" width="9.140625" style="1"/>
    <col min="7624" max="7624" width="11.7109375" style="1" bestFit="1" customWidth="1"/>
    <col min="7625" max="7625" width="9.140625" style="1"/>
    <col min="7626" max="7626" width="11.7109375" style="1" bestFit="1" customWidth="1"/>
    <col min="7627" max="7870" width="9.140625" style="1"/>
    <col min="7871" max="7871" width="48.7109375" style="1" customWidth="1"/>
    <col min="7872" max="7872" width="13.140625" style="1" bestFit="1" customWidth="1"/>
    <col min="7873" max="7873" width="14.7109375" style="1" bestFit="1" customWidth="1"/>
    <col min="7874" max="7874" width="11.42578125" style="1" customWidth="1"/>
    <col min="7875" max="7875" width="16.28515625" style="1" customWidth="1"/>
    <col min="7876" max="7876" width="12.7109375" style="1" bestFit="1" customWidth="1"/>
    <col min="7877" max="7877" width="9.140625" style="1"/>
    <col min="7878" max="7878" width="12.7109375" style="1" bestFit="1" customWidth="1"/>
    <col min="7879" max="7879" width="9.140625" style="1"/>
    <col min="7880" max="7880" width="11.7109375" style="1" bestFit="1" customWidth="1"/>
    <col min="7881" max="7881" width="9.140625" style="1"/>
    <col min="7882" max="7882" width="11.7109375" style="1" bestFit="1" customWidth="1"/>
    <col min="7883" max="8126" width="9.140625" style="1"/>
    <col min="8127" max="8127" width="48.7109375" style="1" customWidth="1"/>
    <col min="8128" max="8128" width="13.140625" style="1" bestFit="1" customWidth="1"/>
    <col min="8129" max="8129" width="14.7109375" style="1" bestFit="1" customWidth="1"/>
    <col min="8130" max="8130" width="11.42578125" style="1" customWidth="1"/>
    <col min="8131" max="8131" width="16.28515625" style="1" customWidth="1"/>
    <col min="8132" max="8132" width="12.7109375" style="1" bestFit="1" customWidth="1"/>
    <col min="8133" max="8133" width="9.140625" style="1"/>
    <col min="8134" max="8134" width="12.7109375" style="1" bestFit="1" customWidth="1"/>
    <col min="8135" max="8135" width="9.140625" style="1"/>
    <col min="8136" max="8136" width="11.7109375" style="1" bestFit="1" customWidth="1"/>
    <col min="8137" max="8137" width="9.140625" style="1"/>
    <col min="8138" max="8138" width="11.7109375" style="1" bestFit="1" customWidth="1"/>
    <col min="8139" max="8382" width="9.140625" style="1"/>
    <col min="8383" max="8383" width="48.7109375" style="1" customWidth="1"/>
    <col min="8384" max="8384" width="13.140625" style="1" bestFit="1" customWidth="1"/>
    <col min="8385" max="8385" width="14.7109375" style="1" bestFit="1" customWidth="1"/>
    <col min="8386" max="8386" width="11.42578125" style="1" customWidth="1"/>
    <col min="8387" max="8387" width="16.28515625" style="1" customWidth="1"/>
    <col min="8388" max="8388" width="12.7109375" style="1" bestFit="1" customWidth="1"/>
    <col min="8389" max="8389" width="9.140625" style="1"/>
    <col min="8390" max="8390" width="12.7109375" style="1" bestFit="1" customWidth="1"/>
    <col min="8391" max="8391" width="9.140625" style="1"/>
    <col min="8392" max="8392" width="11.7109375" style="1" bestFit="1" customWidth="1"/>
    <col min="8393" max="8393" width="9.140625" style="1"/>
    <col min="8394" max="8394" width="11.7109375" style="1" bestFit="1" customWidth="1"/>
    <col min="8395" max="8638" width="9.140625" style="1"/>
    <col min="8639" max="8639" width="48.7109375" style="1" customWidth="1"/>
    <col min="8640" max="8640" width="13.140625" style="1" bestFit="1" customWidth="1"/>
    <col min="8641" max="8641" width="14.7109375" style="1" bestFit="1" customWidth="1"/>
    <col min="8642" max="8642" width="11.42578125" style="1" customWidth="1"/>
    <col min="8643" max="8643" width="16.28515625" style="1" customWidth="1"/>
    <col min="8644" max="8644" width="12.7109375" style="1" bestFit="1" customWidth="1"/>
    <col min="8645" max="8645" width="9.140625" style="1"/>
    <col min="8646" max="8646" width="12.7109375" style="1" bestFit="1" customWidth="1"/>
    <col min="8647" max="8647" width="9.140625" style="1"/>
    <col min="8648" max="8648" width="11.7109375" style="1" bestFit="1" customWidth="1"/>
    <col min="8649" max="8649" width="9.140625" style="1"/>
    <col min="8650" max="8650" width="11.7109375" style="1" bestFit="1" customWidth="1"/>
    <col min="8651" max="8894" width="9.140625" style="1"/>
    <col min="8895" max="8895" width="48.7109375" style="1" customWidth="1"/>
    <col min="8896" max="8896" width="13.140625" style="1" bestFit="1" customWidth="1"/>
    <col min="8897" max="8897" width="14.7109375" style="1" bestFit="1" customWidth="1"/>
    <col min="8898" max="8898" width="11.42578125" style="1" customWidth="1"/>
    <col min="8899" max="8899" width="16.28515625" style="1" customWidth="1"/>
    <col min="8900" max="8900" width="12.7109375" style="1" bestFit="1" customWidth="1"/>
    <col min="8901" max="8901" width="9.140625" style="1"/>
    <col min="8902" max="8902" width="12.7109375" style="1" bestFit="1" customWidth="1"/>
    <col min="8903" max="8903" width="9.140625" style="1"/>
    <col min="8904" max="8904" width="11.7109375" style="1" bestFit="1" customWidth="1"/>
    <col min="8905" max="8905" width="9.140625" style="1"/>
    <col min="8906" max="8906" width="11.7109375" style="1" bestFit="1" customWidth="1"/>
    <col min="8907" max="9150" width="9.140625" style="1"/>
    <col min="9151" max="9151" width="48.7109375" style="1" customWidth="1"/>
    <col min="9152" max="9152" width="13.140625" style="1" bestFit="1" customWidth="1"/>
    <col min="9153" max="9153" width="14.7109375" style="1" bestFit="1" customWidth="1"/>
    <col min="9154" max="9154" width="11.42578125" style="1" customWidth="1"/>
    <col min="9155" max="9155" width="16.28515625" style="1" customWidth="1"/>
    <col min="9156" max="9156" width="12.7109375" style="1" bestFit="1" customWidth="1"/>
    <col min="9157" max="9157" width="9.140625" style="1"/>
    <col min="9158" max="9158" width="12.7109375" style="1" bestFit="1" customWidth="1"/>
    <col min="9159" max="9159" width="9.140625" style="1"/>
    <col min="9160" max="9160" width="11.7109375" style="1" bestFit="1" customWidth="1"/>
    <col min="9161" max="9161" width="9.140625" style="1"/>
    <col min="9162" max="9162" width="11.7109375" style="1" bestFit="1" customWidth="1"/>
    <col min="9163" max="9406" width="9.140625" style="1"/>
    <col min="9407" max="9407" width="48.7109375" style="1" customWidth="1"/>
    <col min="9408" max="9408" width="13.140625" style="1" bestFit="1" customWidth="1"/>
    <col min="9409" max="9409" width="14.7109375" style="1" bestFit="1" customWidth="1"/>
    <col min="9410" max="9410" width="11.42578125" style="1" customWidth="1"/>
    <col min="9411" max="9411" width="16.28515625" style="1" customWidth="1"/>
    <col min="9412" max="9412" width="12.7109375" style="1" bestFit="1" customWidth="1"/>
    <col min="9413" max="9413" width="9.140625" style="1"/>
    <col min="9414" max="9414" width="12.7109375" style="1" bestFit="1" customWidth="1"/>
    <col min="9415" max="9415" width="9.140625" style="1"/>
    <col min="9416" max="9416" width="11.7109375" style="1" bestFit="1" customWidth="1"/>
    <col min="9417" max="9417" width="9.140625" style="1"/>
    <col min="9418" max="9418" width="11.7109375" style="1" bestFit="1" customWidth="1"/>
    <col min="9419" max="9662" width="9.140625" style="1"/>
    <col min="9663" max="9663" width="48.7109375" style="1" customWidth="1"/>
    <col min="9664" max="9664" width="13.140625" style="1" bestFit="1" customWidth="1"/>
    <col min="9665" max="9665" width="14.7109375" style="1" bestFit="1" customWidth="1"/>
    <col min="9666" max="9666" width="11.42578125" style="1" customWidth="1"/>
    <col min="9667" max="9667" width="16.28515625" style="1" customWidth="1"/>
    <col min="9668" max="9668" width="12.7109375" style="1" bestFit="1" customWidth="1"/>
    <col min="9669" max="9669" width="9.140625" style="1"/>
    <col min="9670" max="9670" width="12.7109375" style="1" bestFit="1" customWidth="1"/>
    <col min="9671" max="9671" width="9.140625" style="1"/>
    <col min="9672" max="9672" width="11.7109375" style="1" bestFit="1" customWidth="1"/>
    <col min="9673" max="9673" width="9.140625" style="1"/>
    <col min="9674" max="9674" width="11.7109375" style="1" bestFit="1" customWidth="1"/>
    <col min="9675" max="9918" width="9.140625" style="1"/>
    <col min="9919" max="9919" width="48.7109375" style="1" customWidth="1"/>
    <col min="9920" max="9920" width="13.140625" style="1" bestFit="1" customWidth="1"/>
    <col min="9921" max="9921" width="14.7109375" style="1" bestFit="1" customWidth="1"/>
    <col min="9922" max="9922" width="11.42578125" style="1" customWidth="1"/>
    <col min="9923" max="9923" width="16.28515625" style="1" customWidth="1"/>
    <col min="9924" max="9924" width="12.7109375" style="1" bestFit="1" customWidth="1"/>
    <col min="9925" max="9925" width="9.140625" style="1"/>
    <col min="9926" max="9926" width="12.7109375" style="1" bestFit="1" customWidth="1"/>
    <col min="9927" max="9927" width="9.140625" style="1"/>
    <col min="9928" max="9928" width="11.7109375" style="1" bestFit="1" customWidth="1"/>
    <col min="9929" max="9929" width="9.140625" style="1"/>
    <col min="9930" max="9930" width="11.7109375" style="1" bestFit="1" customWidth="1"/>
    <col min="9931" max="10174" width="9.140625" style="1"/>
    <col min="10175" max="10175" width="48.7109375" style="1" customWidth="1"/>
    <col min="10176" max="10176" width="13.140625" style="1" bestFit="1" customWidth="1"/>
    <col min="10177" max="10177" width="14.7109375" style="1" bestFit="1" customWidth="1"/>
    <col min="10178" max="10178" width="11.42578125" style="1" customWidth="1"/>
    <col min="10179" max="10179" width="16.28515625" style="1" customWidth="1"/>
    <col min="10180" max="10180" width="12.7109375" style="1" bestFit="1" customWidth="1"/>
    <col min="10181" max="10181" width="9.140625" style="1"/>
    <col min="10182" max="10182" width="12.7109375" style="1" bestFit="1" customWidth="1"/>
    <col min="10183" max="10183" width="9.140625" style="1"/>
    <col min="10184" max="10184" width="11.7109375" style="1" bestFit="1" customWidth="1"/>
    <col min="10185" max="10185" width="9.140625" style="1"/>
    <col min="10186" max="10186" width="11.7109375" style="1" bestFit="1" customWidth="1"/>
    <col min="10187" max="10430" width="9.140625" style="1"/>
    <col min="10431" max="10431" width="48.7109375" style="1" customWidth="1"/>
    <col min="10432" max="10432" width="13.140625" style="1" bestFit="1" customWidth="1"/>
    <col min="10433" max="10433" width="14.7109375" style="1" bestFit="1" customWidth="1"/>
    <col min="10434" max="10434" width="11.42578125" style="1" customWidth="1"/>
    <col min="10435" max="10435" width="16.28515625" style="1" customWidth="1"/>
    <col min="10436" max="10436" width="12.7109375" style="1" bestFit="1" customWidth="1"/>
    <col min="10437" max="10437" width="9.140625" style="1"/>
    <col min="10438" max="10438" width="12.7109375" style="1" bestFit="1" customWidth="1"/>
    <col min="10439" max="10439" width="9.140625" style="1"/>
    <col min="10440" max="10440" width="11.7109375" style="1" bestFit="1" customWidth="1"/>
    <col min="10441" max="10441" width="9.140625" style="1"/>
    <col min="10442" max="10442" width="11.7109375" style="1" bestFit="1" customWidth="1"/>
    <col min="10443" max="10686" width="9.140625" style="1"/>
    <col min="10687" max="10687" width="48.7109375" style="1" customWidth="1"/>
    <col min="10688" max="10688" width="13.140625" style="1" bestFit="1" customWidth="1"/>
    <col min="10689" max="10689" width="14.7109375" style="1" bestFit="1" customWidth="1"/>
    <col min="10690" max="10690" width="11.42578125" style="1" customWidth="1"/>
    <col min="10691" max="10691" width="16.28515625" style="1" customWidth="1"/>
    <col min="10692" max="10692" width="12.7109375" style="1" bestFit="1" customWidth="1"/>
    <col min="10693" max="10693" width="9.140625" style="1"/>
    <col min="10694" max="10694" width="12.7109375" style="1" bestFit="1" customWidth="1"/>
    <col min="10695" max="10695" width="9.140625" style="1"/>
    <col min="10696" max="10696" width="11.7109375" style="1" bestFit="1" customWidth="1"/>
    <col min="10697" max="10697" width="9.140625" style="1"/>
    <col min="10698" max="10698" width="11.7109375" style="1" bestFit="1" customWidth="1"/>
    <col min="10699" max="10942" width="9.140625" style="1"/>
    <col min="10943" max="10943" width="48.7109375" style="1" customWidth="1"/>
    <col min="10944" max="10944" width="13.140625" style="1" bestFit="1" customWidth="1"/>
    <col min="10945" max="10945" width="14.7109375" style="1" bestFit="1" customWidth="1"/>
    <col min="10946" max="10946" width="11.42578125" style="1" customWidth="1"/>
    <col min="10947" max="10947" width="16.28515625" style="1" customWidth="1"/>
    <col min="10948" max="10948" width="12.7109375" style="1" bestFit="1" customWidth="1"/>
    <col min="10949" max="10949" width="9.140625" style="1"/>
    <col min="10950" max="10950" width="12.7109375" style="1" bestFit="1" customWidth="1"/>
    <col min="10951" max="10951" width="9.140625" style="1"/>
    <col min="10952" max="10952" width="11.7109375" style="1" bestFit="1" customWidth="1"/>
    <col min="10953" max="10953" width="9.140625" style="1"/>
    <col min="10954" max="10954" width="11.7109375" style="1" bestFit="1" customWidth="1"/>
    <col min="10955" max="11198" width="9.140625" style="1"/>
    <col min="11199" max="11199" width="48.7109375" style="1" customWidth="1"/>
    <col min="11200" max="11200" width="13.140625" style="1" bestFit="1" customWidth="1"/>
    <col min="11201" max="11201" width="14.7109375" style="1" bestFit="1" customWidth="1"/>
    <col min="11202" max="11202" width="11.42578125" style="1" customWidth="1"/>
    <col min="11203" max="11203" width="16.28515625" style="1" customWidth="1"/>
    <col min="11204" max="11204" width="12.7109375" style="1" bestFit="1" customWidth="1"/>
    <col min="11205" max="11205" width="9.140625" style="1"/>
    <col min="11206" max="11206" width="12.7109375" style="1" bestFit="1" customWidth="1"/>
    <col min="11207" max="11207" width="9.140625" style="1"/>
    <col min="11208" max="11208" width="11.7109375" style="1" bestFit="1" customWidth="1"/>
    <col min="11209" max="11209" width="9.140625" style="1"/>
    <col min="11210" max="11210" width="11.7109375" style="1" bestFit="1" customWidth="1"/>
    <col min="11211" max="11454" width="9.140625" style="1"/>
    <col min="11455" max="11455" width="48.7109375" style="1" customWidth="1"/>
    <col min="11456" max="11456" width="13.140625" style="1" bestFit="1" customWidth="1"/>
    <col min="11457" max="11457" width="14.7109375" style="1" bestFit="1" customWidth="1"/>
    <col min="11458" max="11458" width="11.42578125" style="1" customWidth="1"/>
    <col min="11459" max="11459" width="16.28515625" style="1" customWidth="1"/>
    <col min="11460" max="11460" width="12.7109375" style="1" bestFit="1" customWidth="1"/>
    <col min="11461" max="11461" width="9.140625" style="1"/>
    <col min="11462" max="11462" width="12.7109375" style="1" bestFit="1" customWidth="1"/>
    <col min="11463" max="11463" width="9.140625" style="1"/>
    <col min="11464" max="11464" width="11.7109375" style="1" bestFit="1" customWidth="1"/>
    <col min="11465" max="11465" width="9.140625" style="1"/>
    <col min="11466" max="11466" width="11.7109375" style="1" bestFit="1" customWidth="1"/>
    <col min="11467" max="11710" width="9.140625" style="1"/>
    <col min="11711" max="11711" width="48.7109375" style="1" customWidth="1"/>
    <col min="11712" max="11712" width="13.140625" style="1" bestFit="1" customWidth="1"/>
    <col min="11713" max="11713" width="14.7109375" style="1" bestFit="1" customWidth="1"/>
    <col min="11714" max="11714" width="11.42578125" style="1" customWidth="1"/>
    <col min="11715" max="11715" width="16.28515625" style="1" customWidth="1"/>
    <col min="11716" max="11716" width="12.7109375" style="1" bestFit="1" customWidth="1"/>
    <col min="11717" max="11717" width="9.140625" style="1"/>
    <col min="11718" max="11718" width="12.7109375" style="1" bestFit="1" customWidth="1"/>
    <col min="11719" max="11719" width="9.140625" style="1"/>
    <col min="11720" max="11720" width="11.7109375" style="1" bestFit="1" customWidth="1"/>
    <col min="11721" max="11721" width="9.140625" style="1"/>
    <col min="11722" max="11722" width="11.7109375" style="1" bestFit="1" customWidth="1"/>
    <col min="11723" max="11966" width="9.140625" style="1"/>
    <col min="11967" max="11967" width="48.7109375" style="1" customWidth="1"/>
    <col min="11968" max="11968" width="13.140625" style="1" bestFit="1" customWidth="1"/>
    <col min="11969" max="11969" width="14.7109375" style="1" bestFit="1" customWidth="1"/>
    <col min="11970" max="11970" width="11.42578125" style="1" customWidth="1"/>
    <col min="11971" max="11971" width="16.28515625" style="1" customWidth="1"/>
    <col min="11972" max="11972" width="12.7109375" style="1" bestFit="1" customWidth="1"/>
    <col min="11973" max="11973" width="9.140625" style="1"/>
    <col min="11974" max="11974" width="12.7109375" style="1" bestFit="1" customWidth="1"/>
    <col min="11975" max="11975" width="9.140625" style="1"/>
    <col min="11976" max="11976" width="11.7109375" style="1" bestFit="1" customWidth="1"/>
    <col min="11977" max="11977" width="9.140625" style="1"/>
    <col min="11978" max="11978" width="11.7109375" style="1" bestFit="1" customWidth="1"/>
    <col min="11979" max="12222" width="9.140625" style="1"/>
    <col min="12223" max="12223" width="48.7109375" style="1" customWidth="1"/>
    <col min="12224" max="12224" width="13.140625" style="1" bestFit="1" customWidth="1"/>
    <col min="12225" max="12225" width="14.7109375" style="1" bestFit="1" customWidth="1"/>
    <col min="12226" max="12226" width="11.42578125" style="1" customWidth="1"/>
    <col min="12227" max="12227" width="16.28515625" style="1" customWidth="1"/>
    <col min="12228" max="12228" width="12.7109375" style="1" bestFit="1" customWidth="1"/>
    <col min="12229" max="12229" width="9.140625" style="1"/>
    <col min="12230" max="12230" width="12.7109375" style="1" bestFit="1" customWidth="1"/>
    <col min="12231" max="12231" width="9.140625" style="1"/>
    <col min="12232" max="12232" width="11.7109375" style="1" bestFit="1" customWidth="1"/>
    <col min="12233" max="12233" width="9.140625" style="1"/>
    <col min="12234" max="12234" width="11.7109375" style="1" bestFit="1" customWidth="1"/>
    <col min="12235" max="12478" width="9.140625" style="1"/>
    <col min="12479" max="12479" width="48.7109375" style="1" customWidth="1"/>
    <col min="12480" max="12480" width="13.140625" style="1" bestFit="1" customWidth="1"/>
    <col min="12481" max="12481" width="14.7109375" style="1" bestFit="1" customWidth="1"/>
    <col min="12482" max="12482" width="11.42578125" style="1" customWidth="1"/>
    <col min="12483" max="12483" width="16.28515625" style="1" customWidth="1"/>
    <col min="12484" max="12484" width="12.7109375" style="1" bestFit="1" customWidth="1"/>
    <col min="12485" max="12485" width="9.140625" style="1"/>
    <col min="12486" max="12486" width="12.7109375" style="1" bestFit="1" customWidth="1"/>
    <col min="12487" max="12487" width="9.140625" style="1"/>
    <col min="12488" max="12488" width="11.7109375" style="1" bestFit="1" customWidth="1"/>
    <col min="12489" max="12489" width="9.140625" style="1"/>
    <col min="12490" max="12490" width="11.7109375" style="1" bestFit="1" customWidth="1"/>
    <col min="12491" max="12734" width="9.140625" style="1"/>
    <col min="12735" max="12735" width="48.7109375" style="1" customWidth="1"/>
    <col min="12736" max="12736" width="13.140625" style="1" bestFit="1" customWidth="1"/>
    <col min="12737" max="12737" width="14.7109375" style="1" bestFit="1" customWidth="1"/>
    <col min="12738" max="12738" width="11.42578125" style="1" customWidth="1"/>
    <col min="12739" max="12739" width="16.28515625" style="1" customWidth="1"/>
    <col min="12740" max="12740" width="12.7109375" style="1" bestFit="1" customWidth="1"/>
    <col min="12741" max="12741" width="9.140625" style="1"/>
    <col min="12742" max="12742" width="12.7109375" style="1" bestFit="1" customWidth="1"/>
    <col min="12743" max="12743" width="9.140625" style="1"/>
    <col min="12744" max="12744" width="11.7109375" style="1" bestFit="1" customWidth="1"/>
    <col min="12745" max="12745" width="9.140625" style="1"/>
    <col min="12746" max="12746" width="11.7109375" style="1" bestFit="1" customWidth="1"/>
    <col min="12747" max="12990" width="9.140625" style="1"/>
    <col min="12991" max="12991" width="48.7109375" style="1" customWidth="1"/>
    <col min="12992" max="12992" width="13.140625" style="1" bestFit="1" customWidth="1"/>
    <col min="12993" max="12993" width="14.7109375" style="1" bestFit="1" customWidth="1"/>
    <col min="12994" max="12994" width="11.42578125" style="1" customWidth="1"/>
    <col min="12995" max="12995" width="16.28515625" style="1" customWidth="1"/>
    <col min="12996" max="12996" width="12.7109375" style="1" bestFit="1" customWidth="1"/>
    <col min="12997" max="12997" width="9.140625" style="1"/>
    <col min="12998" max="12998" width="12.7109375" style="1" bestFit="1" customWidth="1"/>
    <col min="12999" max="12999" width="9.140625" style="1"/>
    <col min="13000" max="13000" width="11.7109375" style="1" bestFit="1" customWidth="1"/>
    <col min="13001" max="13001" width="9.140625" style="1"/>
    <col min="13002" max="13002" width="11.7109375" style="1" bestFit="1" customWidth="1"/>
    <col min="13003" max="13246" width="9.140625" style="1"/>
    <col min="13247" max="13247" width="48.7109375" style="1" customWidth="1"/>
    <col min="13248" max="13248" width="13.140625" style="1" bestFit="1" customWidth="1"/>
    <col min="13249" max="13249" width="14.7109375" style="1" bestFit="1" customWidth="1"/>
    <col min="13250" max="13250" width="11.42578125" style="1" customWidth="1"/>
    <col min="13251" max="13251" width="16.28515625" style="1" customWidth="1"/>
    <col min="13252" max="13252" width="12.7109375" style="1" bestFit="1" customWidth="1"/>
    <col min="13253" max="13253" width="9.140625" style="1"/>
    <col min="13254" max="13254" width="12.7109375" style="1" bestFit="1" customWidth="1"/>
    <col min="13255" max="13255" width="9.140625" style="1"/>
    <col min="13256" max="13256" width="11.7109375" style="1" bestFit="1" customWidth="1"/>
    <col min="13257" max="13257" width="9.140625" style="1"/>
    <col min="13258" max="13258" width="11.7109375" style="1" bestFit="1" customWidth="1"/>
    <col min="13259" max="13502" width="9.140625" style="1"/>
    <col min="13503" max="13503" width="48.7109375" style="1" customWidth="1"/>
    <col min="13504" max="13504" width="13.140625" style="1" bestFit="1" customWidth="1"/>
    <col min="13505" max="13505" width="14.7109375" style="1" bestFit="1" customWidth="1"/>
    <col min="13506" max="13506" width="11.42578125" style="1" customWidth="1"/>
    <col min="13507" max="13507" width="16.28515625" style="1" customWidth="1"/>
    <col min="13508" max="13508" width="12.7109375" style="1" bestFit="1" customWidth="1"/>
    <col min="13509" max="13509" width="9.140625" style="1"/>
    <col min="13510" max="13510" width="12.7109375" style="1" bestFit="1" customWidth="1"/>
    <col min="13511" max="13511" width="9.140625" style="1"/>
    <col min="13512" max="13512" width="11.7109375" style="1" bestFit="1" customWidth="1"/>
    <col min="13513" max="13513" width="9.140625" style="1"/>
    <col min="13514" max="13514" width="11.7109375" style="1" bestFit="1" customWidth="1"/>
    <col min="13515" max="13758" width="9.140625" style="1"/>
    <col min="13759" max="13759" width="48.7109375" style="1" customWidth="1"/>
    <col min="13760" max="13760" width="13.140625" style="1" bestFit="1" customWidth="1"/>
    <col min="13761" max="13761" width="14.7109375" style="1" bestFit="1" customWidth="1"/>
    <col min="13762" max="13762" width="11.42578125" style="1" customWidth="1"/>
    <col min="13763" max="13763" width="16.28515625" style="1" customWidth="1"/>
    <col min="13764" max="13764" width="12.7109375" style="1" bestFit="1" customWidth="1"/>
    <col min="13765" max="13765" width="9.140625" style="1"/>
    <col min="13766" max="13766" width="12.7109375" style="1" bestFit="1" customWidth="1"/>
    <col min="13767" max="13767" width="9.140625" style="1"/>
    <col min="13768" max="13768" width="11.7109375" style="1" bestFit="1" customWidth="1"/>
    <col min="13769" max="13769" width="9.140625" style="1"/>
    <col min="13770" max="13770" width="11.7109375" style="1" bestFit="1" customWidth="1"/>
    <col min="13771" max="14014" width="9.140625" style="1"/>
    <col min="14015" max="14015" width="48.7109375" style="1" customWidth="1"/>
    <col min="14016" max="14016" width="13.140625" style="1" bestFit="1" customWidth="1"/>
    <col min="14017" max="14017" width="14.7109375" style="1" bestFit="1" customWidth="1"/>
    <col min="14018" max="14018" width="11.42578125" style="1" customWidth="1"/>
    <col min="14019" max="14019" width="16.28515625" style="1" customWidth="1"/>
    <col min="14020" max="14020" width="12.7109375" style="1" bestFit="1" customWidth="1"/>
    <col min="14021" max="14021" width="9.140625" style="1"/>
    <col min="14022" max="14022" width="12.7109375" style="1" bestFit="1" customWidth="1"/>
    <col min="14023" max="14023" width="9.140625" style="1"/>
    <col min="14024" max="14024" width="11.7109375" style="1" bestFit="1" customWidth="1"/>
    <col min="14025" max="14025" width="9.140625" style="1"/>
    <col min="14026" max="14026" width="11.7109375" style="1" bestFit="1" customWidth="1"/>
    <col min="14027" max="14270" width="9.140625" style="1"/>
    <col min="14271" max="14271" width="48.7109375" style="1" customWidth="1"/>
    <col min="14272" max="14272" width="13.140625" style="1" bestFit="1" customWidth="1"/>
    <col min="14273" max="14273" width="14.7109375" style="1" bestFit="1" customWidth="1"/>
    <col min="14274" max="14274" width="11.42578125" style="1" customWidth="1"/>
    <col min="14275" max="14275" width="16.28515625" style="1" customWidth="1"/>
    <col min="14276" max="14276" width="12.7109375" style="1" bestFit="1" customWidth="1"/>
    <col min="14277" max="14277" width="9.140625" style="1"/>
    <col min="14278" max="14278" width="12.7109375" style="1" bestFit="1" customWidth="1"/>
    <col min="14279" max="14279" width="9.140625" style="1"/>
    <col min="14280" max="14280" width="11.7109375" style="1" bestFit="1" customWidth="1"/>
    <col min="14281" max="14281" width="9.140625" style="1"/>
    <col min="14282" max="14282" width="11.7109375" style="1" bestFit="1" customWidth="1"/>
    <col min="14283" max="14526" width="9.140625" style="1"/>
    <col min="14527" max="14527" width="48.7109375" style="1" customWidth="1"/>
    <col min="14528" max="14528" width="13.140625" style="1" bestFit="1" customWidth="1"/>
    <col min="14529" max="14529" width="14.7109375" style="1" bestFit="1" customWidth="1"/>
    <col min="14530" max="14530" width="11.42578125" style="1" customWidth="1"/>
    <col min="14531" max="14531" width="16.28515625" style="1" customWidth="1"/>
    <col min="14532" max="14532" width="12.7109375" style="1" bestFit="1" customWidth="1"/>
    <col min="14533" max="14533" width="9.140625" style="1"/>
    <col min="14534" max="14534" width="12.7109375" style="1" bestFit="1" customWidth="1"/>
    <col min="14535" max="14535" width="9.140625" style="1"/>
    <col min="14536" max="14536" width="11.7109375" style="1" bestFit="1" customWidth="1"/>
    <col min="14537" max="14537" width="9.140625" style="1"/>
    <col min="14538" max="14538" width="11.7109375" style="1" bestFit="1" customWidth="1"/>
    <col min="14539" max="14782" width="9.140625" style="1"/>
    <col min="14783" max="14783" width="48.7109375" style="1" customWidth="1"/>
    <col min="14784" max="14784" width="13.140625" style="1" bestFit="1" customWidth="1"/>
    <col min="14785" max="14785" width="14.7109375" style="1" bestFit="1" customWidth="1"/>
    <col min="14786" max="14786" width="11.42578125" style="1" customWidth="1"/>
    <col min="14787" max="14787" width="16.28515625" style="1" customWidth="1"/>
    <col min="14788" max="14788" width="12.7109375" style="1" bestFit="1" customWidth="1"/>
    <col min="14789" max="14789" width="9.140625" style="1"/>
    <col min="14790" max="14790" width="12.7109375" style="1" bestFit="1" customWidth="1"/>
    <col min="14791" max="14791" width="9.140625" style="1"/>
    <col min="14792" max="14792" width="11.7109375" style="1" bestFit="1" customWidth="1"/>
    <col min="14793" max="14793" width="9.140625" style="1"/>
    <col min="14794" max="14794" width="11.7109375" style="1" bestFit="1" customWidth="1"/>
    <col min="14795" max="15038" width="9.140625" style="1"/>
    <col min="15039" max="15039" width="48.7109375" style="1" customWidth="1"/>
    <col min="15040" max="15040" width="13.140625" style="1" bestFit="1" customWidth="1"/>
    <col min="15041" max="15041" width="14.7109375" style="1" bestFit="1" customWidth="1"/>
    <col min="15042" max="15042" width="11.42578125" style="1" customWidth="1"/>
    <col min="15043" max="15043" width="16.28515625" style="1" customWidth="1"/>
    <col min="15044" max="15044" width="12.7109375" style="1" bestFit="1" customWidth="1"/>
    <col min="15045" max="15045" width="9.140625" style="1"/>
    <col min="15046" max="15046" width="12.7109375" style="1" bestFit="1" customWidth="1"/>
    <col min="15047" max="15047" width="9.140625" style="1"/>
    <col min="15048" max="15048" width="11.7109375" style="1" bestFit="1" customWidth="1"/>
    <col min="15049" max="15049" width="9.140625" style="1"/>
    <col min="15050" max="15050" width="11.7109375" style="1" bestFit="1" customWidth="1"/>
    <col min="15051" max="15294" width="9.140625" style="1"/>
    <col min="15295" max="15295" width="48.7109375" style="1" customWidth="1"/>
    <col min="15296" max="15296" width="13.140625" style="1" bestFit="1" customWidth="1"/>
    <col min="15297" max="15297" width="14.7109375" style="1" bestFit="1" customWidth="1"/>
    <col min="15298" max="15298" width="11.42578125" style="1" customWidth="1"/>
    <col min="15299" max="15299" width="16.28515625" style="1" customWidth="1"/>
    <col min="15300" max="15300" width="12.7109375" style="1" bestFit="1" customWidth="1"/>
    <col min="15301" max="15301" width="9.140625" style="1"/>
    <col min="15302" max="15302" width="12.7109375" style="1" bestFit="1" customWidth="1"/>
    <col min="15303" max="15303" width="9.140625" style="1"/>
    <col min="15304" max="15304" width="11.7109375" style="1" bestFit="1" customWidth="1"/>
    <col min="15305" max="15305" width="9.140625" style="1"/>
    <col min="15306" max="15306" width="11.7109375" style="1" bestFit="1" customWidth="1"/>
    <col min="15307" max="15550" width="9.140625" style="1"/>
    <col min="15551" max="15551" width="48.7109375" style="1" customWidth="1"/>
    <col min="15552" max="15552" width="13.140625" style="1" bestFit="1" customWidth="1"/>
    <col min="15553" max="15553" width="14.7109375" style="1" bestFit="1" customWidth="1"/>
    <col min="15554" max="15554" width="11.42578125" style="1" customWidth="1"/>
    <col min="15555" max="15555" width="16.28515625" style="1" customWidth="1"/>
    <col min="15556" max="15556" width="12.7109375" style="1" bestFit="1" customWidth="1"/>
    <col min="15557" max="15557" width="9.140625" style="1"/>
    <col min="15558" max="15558" width="12.7109375" style="1" bestFit="1" customWidth="1"/>
    <col min="15559" max="15559" width="9.140625" style="1"/>
    <col min="15560" max="15560" width="11.7109375" style="1" bestFit="1" customWidth="1"/>
    <col min="15561" max="15561" width="9.140625" style="1"/>
    <col min="15562" max="15562" width="11.7109375" style="1" bestFit="1" customWidth="1"/>
    <col min="15563" max="15806" width="9.140625" style="1"/>
    <col min="15807" max="15807" width="48.7109375" style="1" customWidth="1"/>
    <col min="15808" max="15808" width="13.140625" style="1" bestFit="1" customWidth="1"/>
    <col min="15809" max="15809" width="14.7109375" style="1" bestFit="1" customWidth="1"/>
    <col min="15810" max="15810" width="11.42578125" style="1" customWidth="1"/>
    <col min="15811" max="15811" width="16.28515625" style="1" customWidth="1"/>
    <col min="15812" max="15812" width="12.7109375" style="1" bestFit="1" customWidth="1"/>
    <col min="15813" max="15813" width="9.140625" style="1"/>
    <col min="15814" max="15814" width="12.7109375" style="1" bestFit="1" customWidth="1"/>
    <col min="15815" max="15815" width="9.140625" style="1"/>
    <col min="15816" max="15816" width="11.7109375" style="1" bestFit="1" customWidth="1"/>
    <col min="15817" max="15817" width="9.140625" style="1"/>
    <col min="15818" max="15818" width="11.7109375" style="1" bestFit="1" customWidth="1"/>
    <col min="15819" max="16062" width="9.140625" style="1"/>
    <col min="16063" max="16063" width="48.7109375" style="1" customWidth="1"/>
    <col min="16064" max="16064" width="13.140625" style="1" bestFit="1" customWidth="1"/>
    <col min="16065" max="16065" width="14.7109375" style="1" bestFit="1" customWidth="1"/>
    <col min="16066" max="16066" width="11.42578125" style="1" customWidth="1"/>
    <col min="16067" max="16067" width="16.28515625" style="1" customWidth="1"/>
    <col min="16068" max="16068" width="12.7109375" style="1" bestFit="1" customWidth="1"/>
    <col min="16069" max="16069" width="9.140625" style="1"/>
    <col min="16070" max="16070" width="12.7109375" style="1" bestFit="1" customWidth="1"/>
    <col min="16071" max="16071" width="9.140625" style="1"/>
    <col min="16072" max="16072" width="11.7109375" style="1" bestFit="1" customWidth="1"/>
    <col min="16073" max="16073" width="9.140625" style="1"/>
    <col min="16074" max="16074" width="11.7109375" style="1" bestFit="1" customWidth="1"/>
    <col min="16075" max="16384" width="9.140625" style="1"/>
  </cols>
  <sheetData>
    <row r="2" spans="1:2" x14ac:dyDescent="0.25">
      <c r="A2" s="39" t="s">
        <v>86</v>
      </c>
      <c r="B2" s="39"/>
    </row>
    <row r="3" spans="1:2" x14ac:dyDescent="0.25">
      <c r="A3" s="2"/>
      <c r="B3" s="3"/>
    </row>
    <row r="4" spans="1:2" x14ac:dyDescent="0.25">
      <c r="A4" s="4" t="s">
        <v>0</v>
      </c>
      <c r="B4" s="5">
        <v>2023</v>
      </c>
    </row>
    <row r="5" spans="1:2" x14ac:dyDescent="0.25">
      <c r="A5" s="6" t="s">
        <v>1</v>
      </c>
      <c r="B5" s="3"/>
    </row>
    <row r="6" spans="1:2" x14ac:dyDescent="0.25">
      <c r="A6" s="7" t="s">
        <v>2</v>
      </c>
      <c r="B6" s="8">
        <v>5.8883999999999999</v>
      </c>
    </row>
    <row r="7" spans="1:2" x14ac:dyDescent="0.25">
      <c r="A7" s="7" t="s">
        <v>3</v>
      </c>
      <c r="B7" s="9">
        <v>0.36599999999999999</v>
      </c>
    </row>
    <row r="8" spans="1:2" x14ac:dyDescent="0.25">
      <c r="A8" s="4" t="s">
        <v>4</v>
      </c>
      <c r="B8" s="10">
        <f t="shared" ref="B8" si="0">B7*B6</f>
        <v>2.1551543999999998</v>
      </c>
    </row>
    <row r="9" spans="1:2" x14ac:dyDescent="0.25">
      <c r="A9" s="2"/>
      <c r="B9" s="11"/>
    </row>
    <row r="10" spans="1:2" x14ac:dyDescent="0.25">
      <c r="A10" s="6" t="s">
        <v>5</v>
      </c>
      <c r="B10" s="12"/>
    </row>
    <row r="11" spans="1:2" x14ac:dyDescent="0.25">
      <c r="A11" s="4" t="s">
        <v>4</v>
      </c>
      <c r="B11" s="10">
        <f t="shared" ref="B11" si="1">B27+B23+B19+B15</f>
        <v>0.21986330600000004</v>
      </c>
    </row>
    <row r="12" spans="1:2" x14ac:dyDescent="0.25">
      <c r="A12" s="4" t="s">
        <v>6</v>
      </c>
      <c r="B12" s="8"/>
    </row>
    <row r="13" spans="1:2" x14ac:dyDescent="0.25">
      <c r="A13" s="7" t="s">
        <v>2</v>
      </c>
      <c r="B13" s="13">
        <v>2007.33</v>
      </c>
    </row>
    <row r="14" spans="1:2" x14ac:dyDescent="0.25">
      <c r="A14" s="7" t="s">
        <v>3</v>
      </c>
      <c r="B14" s="9">
        <v>6.6600000000000006E-5</v>
      </c>
    </row>
    <row r="15" spans="1:2" x14ac:dyDescent="0.25">
      <c r="A15" s="7" t="s">
        <v>4</v>
      </c>
      <c r="B15" s="8">
        <f t="shared" ref="B15" si="2">B13*B14</f>
        <v>0.13368817800000002</v>
      </c>
    </row>
    <row r="16" spans="1:2" x14ac:dyDescent="0.25">
      <c r="A16" s="4" t="s">
        <v>7</v>
      </c>
      <c r="B16" s="8"/>
    </row>
    <row r="17" spans="1:2" x14ac:dyDescent="0.25">
      <c r="A17" s="7" t="s">
        <v>2</v>
      </c>
      <c r="B17" s="8">
        <v>0</v>
      </c>
    </row>
    <row r="18" spans="1:2" x14ac:dyDescent="0.25">
      <c r="A18" s="7" t="s">
        <v>3</v>
      </c>
      <c r="B18" s="9">
        <v>0</v>
      </c>
    </row>
    <row r="19" spans="1:2" x14ac:dyDescent="0.25">
      <c r="A19" s="7" t="s">
        <v>4</v>
      </c>
      <c r="B19" s="8">
        <f t="shared" ref="B19" si="3">B17*B18</f>
        <v>0</v>
      </c>
    </row>
    <row r="20" spans="1:2" x14ac:dyDescent="0.25">
      <c r="A20" s="4" t="s">
        <v>8</v>
      </c>
      <c r="B20" s="8"/>
    </row>
    <row r="21" spans="1:2" x14ac:dyDescent="0.25">
      <c r="A21" s="7" t="s">
        <v>2</v>
      </c>
      <c r="B21" s="8">
        <v>0</v>
      </c>
    </row>
    <row r="22" spans="1:2" x14ac:dyDescent="0.25">
      <c r="A22" s="7" t="s">
        <v>3</v>
      </c>
      <c r="B22" s="9">
        <v>0</v>
      </c>
    </row>
    <row r="23" spans="1:2" x14ac:dyDescent="0.25">
      <c r="A23" s="7" t="s">
        <v>4</v>
      </c>
      <c r="B23" s="8">
        <f t="shared" ref="B23" si="4">B22*B21</f>
        <v>0</v>
      </c>
    </row>
    <row r="24" spans="1:2" x14ac:dyDescent="0.25">
      <c r="A24" s="4" t="s">
        <v>9</v>
      </c>
      <c r="B24" s="8"/>
    </row>
    <row r="25" spans="1:2" x14ac:dyDescent="0.25">
      <c r="A25" s="7" t="s">
        <v>2</v>
      </c>
      <c r="B25" s="13">
        <v>392.24</v>
      </c>
    </row>
    <row r="26" spans="1:2" x14ac:dyDescent="0.25">
      <c r="A26" s="7" t="s">
        <v>3</v>
      </c>
      <c r="B26" s="9">
        <v>2.197E-4</v>
      </c>
    </row>
    <row r="27" spans="1:2" x14ac:dyDescent="0.25">
      <c r="A27" s="7" t="s">
        <v>4</v>
      </c>
      <c r="B27" s="8">
        <f t="shared" ref="B27" si="5">B26*B25</f>
        <v>8.6175128000000004E-2</v>
      </c>
    </row>
    <row r="28" spans="1:2" x14ac:dyDescent="0.25">
      <c r="A28" s="6"/>
      <c r="B28" s="14"/>
    </row>
    <row r="29" spans="1:2" x14ac:dyDescent="0.25">
      <c r="A29" s="6" t="s">
        <v>10</v>
      </c>
      <c r="B29" s="12"/>
    </row>
    <row r="30" spans="1:2" x14ac:dyDescent="0.25">
      <c r="A30" s="4" t="s">
        <v>4</v>
      </c>
      <c r="B30" s="10">
        <f t="shared" ref="B30" si="6">B58+B50+B46+B42+B38+B34</f>
        <v>0.11504527352</v>
      </c>
    </row>
    <row r="31" spans="1:2" x14ac:dyDescent="0.25">
      <c r="A31" s="4" t="s">
        <v>11</v>
      </c>
      <c r="B31" s="8"/>
    </row>
    <row r="32" spans="1:2" x14ac:dyDescent="0.25">
      <c r="A32" s="7" t="s">
        <v>12</v>
      </c>
      <c r="B32" s="13">
        <v>5.8883999999999999</v>
      </c>
    </row>
    <row r="33" spans="1:2" x14ac:dyDescent="0.25">
      <c r="A33" s="7" t="s">
        <v>3</v>
      </c>
      <c r="B33" s="9">
        <v>1.40678E-2</v>
      </c>
    </row>
    <row r="34" spans="1:2" x14ac:dyDescent="0.25">
      <c r="A34" s="7" t="s">
        <v>4</v>
      </c>
      <c r="B34" s="15">
        <f t="shared" ref="B34" si="7">B33*B32</f>
        <v>8.283683352E-2</v>
      </c>
    </row>
    <row r="35" spans="1:2" x14ac:dyDescent="0.25">
      <c r="A35" s="4" t="s">
        <v>13</v>
      </c>
      <c r="B35" s="8"/>
    </row>
    <row r="36" spans="1:2" x14ac:dyDescent="0.25">
      <c r="A36" s="7" t="s">
        <v>12</v>
      </c>
      <c r="B36" s="13">
        <v>0</v>
      </c>
    </row>
    <row r="37" spans="1:2" x14ac:dyDescent="0.25">
      <c r="A37" s="7" t="s">
        <v>3</v>
      </c>
      <c r="B37" s="9">
        <v>0</v>
      </c>
    </row>
    <row r="38" spans="1:2" x14ac:dyDescent="0.25">
      <c r="A38" s="7" t="s">
        <v>4</v>
      </c>
      <c r="B38" s="8">
        <f t="shared" ref="B38" si="8">B37*B36</f>
        <v>0</v>
      </c>
    </row>
    <row r="39" spans="1:2" x14ac:dyDescent="0.25">
      <c r="A39" s="4" t="s">
        <v>14</v>
      </c>
      <c r="B39" s="8"/>
    </row>
    <row r="40" spans="1:2" x14ac:dyDescent="0.25">
      <c r="A40" s="7" t="s">
        <v>2</v>
      </c>
      <c r="B40" s="13">
        <v>0</v>
      </c>
    </row>
    <row r="41" spans="1:2" x14ac:dyDescent="0.25">
      <c r="A41" s="7" t="s">
        <v>3</v>
      </c>
      <c r="B41" s="9">
        <v>0</v>
      </c>
    </row>
    <row r="42" spans="1:2" x14ac:dyDescent="0.25">
      <c r="A42" s="7" t="s">
        <v>4</v>
      </c>
      <c r="B42" s="8">
        <f t="shared" ref="B42" si="9">B41*B40</f>
        <v>0</v>
      </c>
    </row>
    <row r="43" spans="1:2" x14ac:dyDescent="0.25">
      <c r="A43" s="4" t="s">
        <v>15</v>
      </c>
      <c r="B43" s="8"/>
    </row>
    <row r="44" spans="1:2" x14ac:dyDescent="0.25">
      <c r="A44" s="7" t="s">
        <v>2</v>
      </c>
      <c r="B44" s="13">
        <v>0</v>
      </c>
    </row>
    <row r="45" spans="1:2" x14ac:dyDescent="0.25">
      <c r="A45" s="7" t="s">
        <v>3</v>
      </c>
      <c r="B45" s="9">
        <v>0</v>
      </c>
    </row>
    <row r="46" spans="1:2" x14ac:dyDescent="0.25">
      <c r="A46" s="7" t="s">
        <v>4</v>
      </c>
      <c r="B46" s="8">
        <f t="shared" ref="B46" si="10">B45*B44</f>
        <v>0</v>
      </c>
    </row>
    <row r="47" spans="1:2" x14ac:dyDescent="0.25">
      <c r="A47" s="4" t="s">
        <v>16</v>
      </c>
      <c r="B47" s="8"/>
    </row>
    <row r="48" spans="1:2" x14ac:dyDescent="0.25">
      <c r="A48" s="7" t="s">
        <v>2</v>
      </c>
      <c r="B48" s="13">
        <v>0</v>
      </c>
    </row>
    <row r="49" spans="1:2" x14ac:dyDescent="0.25">
      <c r="A49" s="7" t="s">
        <v>3</v>
      </c>
      <c r="B49" s="9">
        <v>0</v>
      </c>
    </row>
    <row r="50" spans="1:2" x14ac:dyDescent="0.25">
      <c r="A50" s="7" t="s">
        <v>4</v>
      </c>
      <c r="B50" s="8">
        <f t="shared" ref="B50" si="11">B49*B48</f>
        <v>0</v>
      </c>
    </row>
    <row r="51" spans="1:2" x14ac:dyDescent="0.25">
      <c r="A51" s="4" t="s">
        <v>17</v>
      </c>
      <c r="B51" s="8"/>
    </row>
    <row r="52" spans="1:2" x14ac:dyDescent="0.25">
      <c r="A52" s="7" t="s">
        <v>2</v>
      </c>
      <c r="B52" s="13">
        <v>0</v>
      </c>
    </row>
    <row r="53" spans="1:2" x14ac:dyDescent="0.25">
      <c r="A53" s="7" t="s">
        <v>3</v>
      </c>
      <c r="B53" s="9">
        <v>0</v>
      </c>
    </row>
    <row r="54" spans="1:2" x14ac:dyDescent="0.25">
      <c r="A54" s="7" t="s">
        <v>4</v>
      </c>
      <c r="B54" s="8">
        <f t="shared" ref="B54" si="12">B53*B52</f>
        <v>0</v>
      </c>
    </row>
    <row r="55" spans="1:2" x14ac:dyDescent="0.25">
      <c r="A55" s="4" t="s">
        <v>81</v>
      </c>
      <c r="B55" s="8"/>
    </row>
    <row r="56" spans="1:2" x14ac:dyDescent="0.25">
      <c r="A56" s="7" t="s">
        <v>2</v>
      </c>
      <c r="B56" s="13">
        <v>2.2000000000000002</v>
      </c>
    </row>
    <row r="57" spans="1:2" x14ac:dyDescent="0.25">
      <c r="A57" s="7" t="s">
        <v>3</v>
      </c>
      <c r="B57" s="9">
        <v>1.4640200000000001E-2</v>
      </c>
    </row>
    <row r="58" spans="1:2" x14ac:dyDescent="0.25">
      <c r="A58" s="7" t="s">
        <v>4</v>
      </c>
      <c r="B58" s="15">
        <f t="shared" ref="B58" si="13">B57*B56</f>
        <v>3.2208440000000005E-2</v>
      </c>
    </row>
    <row r="59" spans="1:2" x14ac:dyDescent="0.25">
      <c r="A59" s="6"/>
      <c r="B59" s="14"/>
    </row>
    <row r="60" spans="1:2" x14ac:dyDescent="0.25">
      <c r="A60" s="6" t="s">
        <v>18</v>
      </c>
      <c r="B60" s="12"/>
    </row>
    <row r="61" spans="1:2" x14ac:dyDescent="0.25">
      <c r="A61" s="7" t="s">
        <v>2</v>
      </c>
      <c r="B61" s="16">
        <v>531075.15</v>
      </c>
    </row>
    <row r="62" spans="1:2" x14ac:dyDescent="0.25">
      <c r="A62" s="7" t="s">
        <v>3</v>
      </c>
      <c r="B62" s="9">
        <v>1.2500000000000001E-6</v>
      </c>
    </row>
    <row r="63" spans="1:2" x14ac:dyDescent="0.25">
      <c r="A63" s="4" t="s">
        <v>4</v>
      </c>
      <c r="B63" s="10">
        <f>B61*B62</f>
        <v>0.66384393750000004</v>
      </c>
    </row>
    <row r="64" spans="1:2" x14ac:dyDescent="0.25">
      <c r="A64" s="17"/>
      <c r="B64" s="17"/>
    </row>
    <row r="65" spans="1:5" x14ac:dyDescent="0.25">
      <c r="A65" s="4" t="s">
        <v>19</v>
      </c>
      <c r="B65" s="18">
        <f t="shared" ref="B65" si="14">B8+B11+B30+B63</f>
        <v>3.1539069170199996</v>
      </c>
    </row>
    <row r="66" spans="1:5" x14ac:dyDescent="0.25">
      <c r="A66" s="6"/>
      <c r="B66" s="14"/>
    </row>
    <row r="67" spans="1:5" x14ac:dyDescent="0.25">
      <c r="A67" s="19" t="s">
        <v>20</v>
      </c>
      <c r="B67" s="20"/>
    </row>
    <row r="68" spans="1:5" x14ac:dyDescent="0.25">
      <c r="A68" s="19"/>
      <c r="B68" s="20"/>
    </row>
    <row r="69" spans="1:5" x14ac:dyDescent="0.25">
      <c r="A69" s="4" t="s">
        <v>0</v>
      </c>
      <c r="B69" s="5">
        <v>2023</v>
      </c>
    </row>
    <row r="70" spans="1:5" x14ac:dyDescent="0.25">
      <c r="A70" s="4" t="s">
        <v>21</v>
      </c>
      <c r="B70" s="8"/>
    </row>
    <row r="71" spans="1:5" x14ac:dyDescent="0.25">
      <c r="A71" s="4" t="s">
        <v>22</v>
      </c>
      <c r="B71" s="21">
        <f t="shared" ref="B71" si="15">B87+B83+B79+B75</f>
        <v>6637.6075645400006</v>
      </c>
    </row>
    <row r="72" spans="1:5" x14ac:dyDescent="0.25">
      <c r="A72" s="4" t="s">
        <v>23</v>
      </c>
      <c r="B72" s="8"/>
      <c r="D72" s="22"/>
      <c r="E72" s="22"/>
    </row>
    <row r="73" spans="1:5" x14ac:dyDescent="0.25">
      <c r="A73" s="7" t="s">
        <v>24</v>
      </c>
      <c r="B73" s="16">
        <v>518998.27</v>
      </c>
    </row>
    <row r="74" spans="1:5" x14ac:dyDescent="0.25">
      <c r="A74" s="7" t="s">
        <v>25</v>
      </c>
      <c r="B74" s="9">
        <v>9.6830000000000006E-3</v>
      </c>
      <c r="E74" s="22"/>
    </row>
    <row r="75" spans="1:5" x14ac:dyDescent="0.25">
      <c r="A75" s="7" t="s">
        <v>22</v>
      </c>
      <c r="B75" s="8">
        <f t="shared" ref="B75" si="16">B74*B73</f>
        <v>5025.4602484100005</v>
      </c>
    </row>
    <row r="76" spans="1:5" x14ac:dyDescent="0.25">
      <c r="A76" s="4" t="s">
        <v>26</v>
      </c>
      <c r="B76" s="8"/>
    </row>
    <row r="77" spans="1:5" x14ac:dyDescent="0.25">
      <c r="A77" s="7" t="s">
        <v>24</v>
      </c>
      <c r="B77" s="16">
        <v>518998.27</v>
      </c>
    </row>
    <row r="78" spans="1:5" x14ac:dyDescent="0.25">
      <c r="A78" s="7" t="s">
        <v>25</v>
      </c>
      <c r="B78" s="9">
        <v>2.2590000000000002E-3</v>
      </c>
    </row>
    <row r="79" spans="1:5" x14ac:dyDescent="0.25">
      <c r="A79" s="7" t="s">
        <v>22</v>
      </c>
      <c r="B79" s="8">
        <f t="shared" ref="B79" si="17">B78*B77</f>
        <v>1172.4170919300002</v>
      </c>
    </row>
    <row r="80" spans="1:5" x14ac:dyDescent="0.25">
      <c r="A80" s="4" t="s">
        <v>27</v>
      </c>
      <c r="B80" s="8"/>
    </row>
    <row r="81" spans="1:2" x14ac:dyDescent="0.25">
      <c r="A81" s="7" t="s">
        <v>24</v>
      </c>
      <c r="B81" s="16">
        <v>531075.15</v>
      </c>
    </row>
    <row r="82" spans="1:2" x14ac:dyDescent="0.25">
      <c r="A82" s="7" t="s">
        <v>25</v>
      </c>
      <c r="B82" s="9">
        <v>1.06E-4</v>
      </c>
    </row>
    <row r="83" spans="1:2" x14ac:dyDescent="0.25">
      <c r="A83" s="7" t="s">
        <v>22</v>
      </c>
      <c r="B83" s="8">
        <f t="shared" ref="B83" si="18">B82*B81</f>
        <v>56.293965900000003</v>
      </c>
    </row>
    <row r="84" spans="1:2" x14ac:dyDescent="0.25">
      <c r="A84" s="4" t="s">
        <v>28</v>
      </c>
      <c r="B84" s="8"/>
    </row>
    <row r="85" spans="1:2" x14ac:dyDescent="0.25">
      <c r="A85" s="7" t="s">
        <v>24</v>
      </c>
      <c r="B85" s="16">
        <v>531075.15</v>
      </c>
    </row>
    <row r="86" spans="1:2" x14ac:dyDescent="0.25">
      <c r="A86" s="7" t="s">
        <v>25</v>
      </c>
      <c r="B86" s="9">
        <v>7.2199999999999999E-4</v>
      </c>
    </row>
    <row r="87" spans="1:2" x14ac:dyDescent="0.25">
      <c r="A87" s="7" t="s">
        <v>22</v>
      </c>
      <c r="B87" s="8">
        <f t="shared" ref="B87" si="19">B86*B85</f>
        <v>383.43625830000002</v>
      </c>
    </row>
    <row r="88" spans="1:2" x14ac:dyDescent="0.25">
      <c r="A88" s="2"/>
      <c r="B88" s="3"/>
    </row>
    <row r="89" spans="1:2" x14ac:dyDescent="0.25">
      <c r="A89" s="6" t="s">
        <v>29</v>
      </c>
      <c r="B89" s="3"/>
    </row>
    <row r="90" spans="1:2" x14ac:dyDescent="0.25">
      <c r="A90" s="4" t="s">
        <v>22</v>
      </c>
      <c r="B90" s="21">
        <f t="shared" ref="B90" si="20">B110+B106+B102+B98+B94</f>
        <v>4495.1975231699998</v>
      </c>
    </row>
    <row r="91" spans="1:2" x14ac:dyDescent="0.25">
      <c r="A91" s="4" t="s">
        <v>30</v>
      </c>
      <c r="B91" s="8"/>
    </row>
    <row r="92" spans="1:2" x14ac:dyDescent="0.25">
      <c r="A92" s="7" t="s">
        <v>24</v>
      </c>
      <c r="B92" s="16">
        <v>518988.27</v>
      </c>
    </row>
    <row r="93" spans="1:2" x14ac:dyDescent="0.25">
      <c r="A93" s="7" t="s">
        <v>25</v>
      </c>
      <c r="B93" s="9">
        <v>6.5139999999999998E-3</v>
      </c>
    </row>
    <row r="94" spans="1:2" x14ac:dyDescent="0.25">
      <c r="A94" s="7" t="s">
        <v>22</v>
      </c>
      <c r="B94" s="8">
        <f t="shared" ref="B94" si="21">B93*B92</f>
        <v>3380.6895907799999</v>
      </c>
    </row>
    <row r="95" spans="1:2" x14ac:dyDescent="0.25">
      <c r="A95" s="4" t="s">
        <v>31</v>
      </c>
      <c r="B95" s="8"/>
    </row>
    <row r="96" spans="1:2" x14ac:dyDescent="0.25">
      <c r="A96" s="7" t="s">
        <v>24</v>
      </c>
      <c r="B96" s="16">
        <v>518988.27</v>
      </c>
    </row>
    <row r="97" spans="1:2" x14ac:dyDescent="0.25">
      <c r="A97" s="7" t="s">
        <v>25</v>
      </c>
      <c r="B97" s="9">
        <v>1.5120000000000001E-3</v>
      </c>
    </row>
    <row r="98" spans="1:2" x14ac:dyDescent="0.25">
      <c r="A98" s="7" t="s">
        <v>22</v>
      </c>
      <c r="B98" s="8">
        <f t="shared" ref="B98" si="22">B97*B96</f>
        <v>784.71026424000013</v>
      </c>
    </row>
    <row r="99" spans="1:2" x14ac:dyDescent="0.25">
      <c r="A99" s="4" t="s">
        <v>32</v>
      </c>
      <c r="B99" s="8"/>
    </row>
    <row r="100" spans="1:2" x14ac:dyDescent="0.25">
      <c r="A100" s="7" t="s">
        <v>24</v>
      </c>
      <c r="B100" s="16">
        <v>531075.15</v>
      </c>
    </row>
    <row r="101" spans="1:2" x14ac:dyDescent="0.25">
      <c r="A101" s="7" t="s">
        <v>25</v>
      </c>
      <c r="B101" s="9">
        <v>5.1E-5</v>
      </c>
    </row>
    <row r="102" spans="1:2" x14ac:dyDescent="0.25">
      <c r="A102" s="7" t="s">
        <v>22</v>
      </c>
      <c r="B102" s="8">
        <f t="shared" ref="B102" si="23">B101*B100</f>
        <v>27.084832650000003</v>
      </c>
    </row>
    <row r="103" spans="1:2" x14ac:dyDescent="0.25">
      <c r="A103" s="4" t="s">
        <v>33</v>
      </c>
      <c r="B103" s="8"/>
    </row>
    <row r="104" spans="1:2" x14ac:dyDescent="0.25">
      <c r="A104" s="7" t="s">
        <v>24</v>
      </c>
      <c r="B104" s="16">
        <v>531075.15</v>
      </c>
    </row>
    <row r="105" spans="1:2" x14ac:dyDescent="0.25">
      <c r="A105" s="7" t="s">
        <v>25</v>
      </c>
      <c r="B105" s="9">
        <v>4.7699999999999999E-4</v>
      </c>
    </row>
    <row r="106" spans="1:2" x14ac:dyDescent="0.25">
      <c r="A106" s="7" t="s">
        <v>22</v>
      </c>
      <c r="B106" s="8">
        <f t="shared" ref="B106" si="24">B105*B104</f>
        <v>253.32284655000001</v>
      </c>
    </row>
    <row r="107" spans="1:2" x14ac:dyDescent="0.25">
      <c r="A107" s="4" t="s">
        <v>34</v>
      </c>
      <c r="B107" s="8"/>
    </row>
    <row r="108" spans="1:2" x14ac:dyDescent="0.25">
      <c r="A108" s="7" t="s">
        <v>24</v>
      </c>
      <c r="B108" s="16">
        <v>531075.15</v>
      </c>
    </row>
    <row r="109" spans="1:2" x14ac:dyDescent="0.25">
      <c r="A109" s="7" t="s">
        <v>25</v>
      </c>
      <c r="B109" s="9">
        <v>9.2999999999999997E-5</v>
      </c>
    </row>
    <row r="110" spans="1:2" x14ac:dyDescent="0.25">
      <c r="A110" s="7" t="s">
        <v>22</v>
      </c>
      <c r="B110" s="8">
        <f t="shared" ref="B110" si="25">B109*B108</f>
        <v>49.389988950000003</v>
      </c>
    </row>
    <row r="111" spans="1:2" x14ac:dyDescent="0.25">
      <c r="A111" s="2"/>
      <c r="B111" s="3"/>
    </row>
    <row r="112" spans="1:2" x14ac:dyDescent="0.25">
      <c r="A112" s="6" t="s">
        <v>35</v>
      </c>
      <c r="B112" s="3"/>
    </row>
    <row r="113" spans="1:6" x14ac:dyDescent="0.25">
      <c r="A113" s="4" t="s">
        <v>22</v>
      </c>
      <c r="B113" s="21">
        <f t="shared" ref="B113" si="26">B137+B133+B129+B125+B121+B117</f>
        <v>14599.732745000001</v>
      </c>
    </row>
    <row r="114" spans="1:6" x14ac:dyDescent="0.25">
      <c r="A114" s="4" t="s">
        <v>36</v>
      </c>
      <c r="B114" s="8"/>
    </row>
    <row r="115" spans="1:6" x14ac:dyDescent="0.25">
      <c r="A115" s="7" t="s">
        <v>37</v>
      </c>
      <c r="B115" s="13">
        <v>2596.0100000000002</v>
      </c>
    </row>
    <row r="116" spans="1:6" x14ac:dyDescent="0.25">
      <c r="A116" s="7" t="s">
        <v>25</v>
      </c>
      <c r="B116" s="9">
        <v>4.2792000000000003</v>
      </c>
    </row>
    <row r="117" spans="1:6" x14ac:dyDescent="0.25">
      <c r="A117" s="7" t="s">
        <v>22</v>
      </c>
      <c r="B117" s="16">
        <f t="shared" ref="B117" si="27">B116*B115</f>
        <v>11108.845992000002</v>
      </c>
    </row>
    <row r="118" spans="1:6" x14ac:dyDescent="0.25">
      <c r="A118" s="4" t="s">
        <v>38</v>
      </c>
      <c r="B118" s="8"/>
    </row>
    <row r="119" spans="1:6" x14ac:dyDescent="0.25">
      <c r="A119" s="7" t="s">
        <v>37</v>
      </c>
      <c r="B119" s="13">
        <v>0</v>
      </c>
    </row>
    <row r="120" spans="1:6" x14ac:dyDescent="0.25">
      <c r="A120" s="7" t="s">
        <v>25</v>
      </c>
      <c r="B120" s="9">
        <v>0</v>
      </c>
    </row>
    <row r="121" spans="1:6" x14ac:dyDescent="0.25">
      <c r="A121" s="7" t="s">
        <v>22</v>
      </c>
      <c r="B121" s="13">
        <f t="shared" ref="B121" si="28">B120*B119</f>
        <v>0</v>
      </c>
    </row>
    <row r="122" spans="1:6" x14ac:dyDescent="0.25">
      <c r="A122" s="4" t="s">
        <v>39</v>
      </c>
      <c r="B122" s="8"/>
    </row>
    <row r="123" spans="1:6" x14ac:dyDescent="0.25">
      <c r="A123" s="7" t="s">
        <v>37</v>
      </c>
      <c r="B123" s="8">
        <v>0</v>
      </c>
    </row>
    <row r="124" spans="1:6" x14ac:dyDescent="0.25">
      <c r="A124" s="7" t="s">
        <v>25</v>
      </c>
      <c r="B124" s="9">
        <v>0</v>
      </c>
      <c r="F124" s="23"/>
    </row>
    <row r="125" spans="1:6" x14ac:dyDescent="0.25">
      <c r="A125" s="7" t="s">
        <v>22</v>
      </c>
      <c r="B125" s="8">
        <f t="shared" ref="B125" si="29">B124*B123</f>
        <v>0</v>
      </c>
      <c r="F125" s="23"/>
    </row>
    <row r="126" spans="1:6" x14ac:dyDescent="0.25">
      <c r="A126" s="4" t="s">
        <v>40</v>
      </c>
      <c r="B126" s="8"/>
      <c r="F126" s="23"/>
    </row>
    <row r="127" spans="1:6" x14ac:dyDescent="0.25">
      <c r="A127" s="7" t="s">
        <v>37</v>
      </c>
      <c r="B127" s="16">
        <v>2917.43</v>
      </c>
      <c r="F127" s="23"/>
    </row>
    <row r="128" spans="1:6" x14ac:dyDescent="0.25">
      <c r="A128" s="7" t="s">
        <v>25</v>
      </c>
      <c r="B128" s="9">
        <v>0.29909999999999998</v>
      </c>
    </row>
    <row r="129" spans="1:2" x14ac:dyDescent="0.25">
      <c r="A129" s="7" t="s">
        <v>22</v>
      </c>
      <c r="B129" s="13">
        <f t="shared" ref="B129" si="30">B128*B127</f>
        <v>872.60331299999984</v>
      </c>
    </row>
    <row r="130" spans="1:2" x14ac:dyDescent="0.25">
      <c r="A130" s="4" t="s">
        <v>41</v>
      </c>
      <c r="B130" s="8"/>
    </row>
    <row r="131" spans="1:2" x14ac:dyDescent="0.25">
      <c r="A131" s="7" t="s">
        <v>37</v>
      </c>
      <c r="B131" s="16">
        <v>3664.62</v>
      </c>
    </row>
    <row r="132" spans="1:2" x14ac:dyDescent="0.25">
      <c r="A132" s="7" t="s">
        <v>25</v>
      </c>
      <c r="B132" s="9">
        <v>0.6653</v>
      </c>
    </row>
    <row r="133" spans="1:2" x14ac:dyDescent="0.25">
      <c r="A133" s="7" t="s">
        <v>22</v>
      </c>
      <c r="B133" s="16">
        <f t="shared" ref="B133" si="31">B132*B131</f>
        <v>2438.0716859999998</v>
      </c>
    </row>
    <row r="134" spans="1:2" x14ac:dyDescent="0.25">
      <c r="A134" s="4" t="s">
        <v>42</v>
      </c>
      <c r="B134" s="8"/>
    </row>
    <row r="135" spans="1:2" x14ac:dyDescent="0.25">
      <c r="A135" s="7" t="s">
        <v>43</v>
      </c>
      <c r="B135" s="16">
        <v>16842.22</v>
      </c>
    </row>
    <row r="136" spans="1:2" x14ac:dyDescent="0.25">
      <c r="A136" s="7" t="s">
        <v>25</v>
      </c>
      <c r="B136" s="9">
        <v>1.0699999999999999E-2</v>
      </c>
    </row>
    <row r="137" spans="1:2" x14ac:dyDescent="0.25">
      <c r="A137" s="7" t="s">
        <v>22</v>
      </c>
      <c r="B137" s="8">
        <f t="shared" ref="B137" si="32">B136*B135</f>
        <v>180.21175400000001</v>
      </c>
    </row>
    <row r="138" spans="1:2" x14ac:dyDescent="0.25">
      <c r="A138" s="2"/>
      <c r="B138" s="3"/>
    </row>
    <row r="139" spans="1:2" x14ac:dyDescent="0.25">
      <c r="A139" s="6" t="s">
        <v>44</v>
      </c>
      <c r="B139" s="3"/>
    </row>
    <row r="140" spans="1:2" x14ac:dyDescent="0.25">
      <c r="A140" s="4" t="s">
        <v>22</v>
      </c>
      <c r="B140" s="21">
        <f t="shared" ref="B140" si="33">B148+B144</f>
        <v>1117.5049439999998</v>
      </c>
    </row>
    <row r="141" spans="1:2" x14ac:dyDescent="0.25">
      <c r="A141" s="4" t="s">
        <v>45</v>
      </c>
      <c r="B141" s="8"/>
    </row>
    <row r="142" spans="1:2" x14ac:dyDescent="0.25">
      <c r="A142" s="7" t="s">
        <v>37</v>
      </c>
      <c r="B142" s="13">
        <v>2471.7199999999998</v>
      </c>
    </row>
    <row r="143" spans="1:2" x14ac:dyDescent="0.25">
      <c r="A143" s="7" t="s">
        <v>25</v>
      </c>
      <c r="B143" s="9">
        <v>0.21099999999999999</v>
      </c>
    </row>
    <row r="144" spans="1:2" x14ac:dyDescent="0.25">
      <c r="A144" s="7" t="s">
        <v>22</v>
      </c>
      <c r="B144" s="8">
        <f t="shared" ref="B144" si="34">B143*B142</f>
        <v>521.53291999999999</v>
      </c>
    </row>
    <row r="145" spans="1:2" x14ac:dyDescent="0.25">
      <c r="A145" s="4" t="s">
        <v>46</v>
      </c>
      <c r="B145" s="8"/>
    </row>
    <row r="146" spans="1:2" x14ac:dyDescent="0.25">
      <c r="A146" s="7" t="s">
        <v>37</v>
      </c>
      <c r="B146" s="16">
        <v>55698.32</v>
      </c>
    </row>
    <row r="147" spans="1:2" x14ac:dyDescent="0.25">
      <c r="A147" s="7" t="s">
        <v>25</v>
      </c>
      <c r="B147" s="9">
        <v>1.0699999999999999E-2</v>
      </c>
    </row>
    <row r="148" spans="1:2" x14ac:dyDescent="0.25">
      <c r="A148" s="7" t="s">
        <v>22</v>
      </c>
      <c r="B148" s="8">
        <f t="shared" ref="B148" si="35">B147*B146</f>
        <v>595.97202399999992</v>
      </c>
    </row>
    <row r="149" spans="1:2" x14ac:dyDescent="0.25">
      <c r="A149" s="2"/>
      <c r="B149" s="3"/>
    </row>
    <row r="150" spans="1:2" x14ac:dyDescent="0.25">
      <c r="A150" s="6" t="s">
        <v>47</v>
      </c>
      <c r="B150" s="3"/>
    </row>
    <row r="151" spans="1:2" x14ac:dyDescent="0.25">
      <c r="A151" s="4" t="s">
        <v>22</v>
      </c>
      <c r="B151" s="21">
        <f t="shared" ref="B151" si="36">B167+B163+B159+B155</f>
        <v>3877.6284540000001</v>
      </c>
    </row>
    <row r="152" spans="1:2" x14ac:dyDescent="0.25">
      <c r="A152" s="4" t="s">
        <v>48</v>
      </c>
      <c r="B152" s="8"/>
    </row>
    <row r="153" spans="1:2" x14ac:dyDescent="0.25">
      <c r="A153" s="7" t="s">
        <v>37</v>
      </c>
      <c r="B153" s="8">
        <v>1197.51</v>
      </c>
    </row>
    <row r="154" spans="1:2" x14ac:dyDescent="0.25">
      <c r="A154" s="7" t="s">
        <v>25</v>
      </c>
      <c r="B154" s="9">
        <v>2.9074</v>
      </c>
    </row>
    <row r="155" spans="1:2" x14ac:dyDescent="0.25">
      <c r="A155" s="7" t="s">
        <v>22</v>
      </c>
      <c r="B155" s="8">
        <f t="shared" ref="B155" si="37">B154*B153</f>
        <v>3481.640574</v>
      </c>
    </row>
    <row r="156" spans="1:2" x14ac:dyDescent="0.25">
      <c r="A156" s="4" t="s">
        <v>49</v>
      </c>
      <c r="B156" s="8"/>
    </row>
    <row r="157" spans="1:2" x14ac:dyDescent="0.25">
      <c r="A157" s="7" t="s">
        <v>37</v>
      </c>
      <c r="B157" s="8">
        <v>108.21</v>
      </c>
    </row>
    <row r="158" spans="1:2" x14ac:dyDescent="0.25">
      <c r="A158" s="7" t="s">
        <v>25</v>
      </c>
      <c r="B158" s="9">
        <v>2.9074</v>
      </c>
    </row>
    <row r="159" spans="1:2" x14ac:dyDescent="0.25">
      <c r="A159" s="7" t="s">
        <v>22</v>
      </c>
      <c r="B159" s="8">
        <f t="shared" ref="B159" si="38">B158*B157</f>
        <v>314.60975399999995</v>
      </c>
    </row>
    <row r="160" spans="1:2" x14ac:dyDescent="0.25">
      <c r="A160" s="4" t="s">
        <v>50</v>
      </c>
      <c r="B160" s="8"/>
    </row>
    <row r="161" spans="1:2" x14ac:dyDescent="0.25">
      <c r="A161" s="7" t="s">
        <v>37</v>
      </c>
      <c r="B161" s="8">
        <v>27.99</v>
      </c>
    </row>
    <row r="162" spans="1:2" x14ac:dyDescent="0.25">
      <c r="A162" s="7" t="s">
        <v>25</v>
      </c>
      <c r="B162" s="9">
        <v>2.9074</v>
      </c>
    </row>
    <row r="163" spans="1:2" x14ac:dyDescent="0.25">
      <c r="A163" s="7" t="s">
        <v>22</v>
      </c>
      <c r="B163" s="8">
        <f t="shared" ref="B163" si="39">B161*B162</f>
        <v>81.378125999999995</v>
      </c>
    </row>
    <row r="164" spans="1:2" x14ac:dyDescent="0.25">
      <c r="A164" s="4" t="s">
        <v>51</v>
      </c>
      <c r="B164" s="8"/>
    </row>
    <row r="165" spans="1:2" x14ac:dyDescent="0.25">
      <c r="A165" s="7" t="s">
        <v>37</v>
      </c>
      <c r="B165" s="8">
        <v>0</v>
      </c>
    </row>
    <row r="166" spans="1:2" x14ac:dyDescent="0.25">
      <c r="A166" s="7" t="s">
        <v>25</v>
      </c>
      <c r="B166" s="9">
        <v>2.9074</v>
      </c>
    </row>
    <row r="167" spans="1:2" x14ac:dyDescent="0.25">
      <c r="A167" s="7" t="s">
        <v>22</v>
      </c>
      <c r="B167" s="8">
        <f t="shared" ref="B167" si="40">B165*B166</f>
        <v>0</v>
      </c>
    </row>
    <row r="168" spans="1:2" x14ac:dyDescent="0.25">
      <c r="A168" s="6"/>
      <c r="B168" s="3"/>
    </row>
    <row r="169" spans="1:2" x14ac:dyDescent="0.25">
      <c r="A169" s="6" t="s">
        <v>52</v>
      </c>
      <c r="B169" s="3"/>
    </row>
    <row r="170" spans="1:2" x14ac:dyDescent="0.25">
      <c r="A170" s="4" t="s">
        <v>53</v>
      </c>
      <c r="B170" s="24">
        <f t="shared" ref="B170" si="41">B198+B194+B190+B186+B182+B178+B174</f>
        <v>4808.3945689999991</v>
      </c>
    </row>
    <row r="171" spans="1:2" x14ac:dyDescent="0.25">
      <c r="A171" s="4" t="s">
        <v>54</v>
      </c>
      <c r="B171" s="8"/>
    </row>
    <row r="172" spans="1:2" x14ac:dyDescent="0.25">
      <c r="A172" s="7" t="s">
        <v>37</v>
      </c>
      <c r="B172" s="25">
        <v>17587.990000000002</v>
      </c>
    </row>
    <row r="173" spans="1:2" x14ac:dyDescent="0.25">
      <c r="A173" s="7" t="s">
        <v>25</v>
      </c>
      <c r="B173" s="25">
        <v>1.0699999999999999E-2</v>
      </c>
    </row>
    <row r="174" spans="1:2" x14ac:dyDescent="0.25">
      <c r="A174" s="7" t="s">
        <v>53</v>
      </c>
      <c r="B174" s="25">
        <f t="shared" ref="B174" si="42">B173*B172</f>
        <v>188.19149300000001</v>
      </c>
    </row>
    <row r="175" spans="1:2" x14ac:dyDescent="0.25">
      <c r="A175" s="4" t="s">
        <v>55</v>
      </c>
      <c r="B175" s="25"/>
    </row>
    <row r="176" spans="1:2" x14ac:dyDescent="0.25">
      <c r="A176" s="7" t="s">
        <v>56</v>
      </c>
      <c r="B176" s="25">
        <v>7865.36</v>
      </c>
    </row>
    <row r="177" spans="1:2" x14ac:dyDescent="0.25">
      <c r="A177" s="7" t="s">
        <v>25</v>
      </c>
      <c r="B177" s="25">
        <v>1.0699999999999999E-2</v>
      </c>
    </row>
    <row r="178" spans="1:2" x14ac:dyDescent="0.25">
      <c r="A178" s="7" t="s">
        <v>22</v>
      </c>
      <c r="B178" s="25">
        <f t="shared" ref="B178" si="43">B177*B176</f>
        <v>84.159351999999998</v>
      </c>
    </row>
    <row r="179" spans="1:2" x14ac:dyDescent="0.25">
      <c r="A179" s="4" t="s">
        <v>57</v>
      </c>
      <c r="B179" s="25"/>
    </row>
    <row r="180" spans="1:2" x14ac:dyDescent="0.25">
      <c r="A180" s="7" t="s">
        <v>37</v>
      </c>
      <c r="B180" s="25">
        <v>114543.34</v>
      </c>
    </row>
    <row r="181" spans="1:2" x14ac:dyDescent="0.25">
      <c r="A181" s="7" t="s">
        <v>25</v>
      </c>
      <c r="B181" s="25">
        <v>1.0699999999999999E-2</v>
      </c>
    </row>
    <row r="182" spans="1:2" x14ac:dyDescent="0.25">
      <c r="A182" s="7" t="s">
        <v>22</v>
      </c>
      <c r="B182" s="25">
        <f t="shared" ref="B182" si="44">B181*B180</f>
        <v>1225.613738</v>
      </c>
    </row>
    <row r="183" spans="1:2" x14ac:dyDescent="0.25">
      <c r="A183" s="4" t="s">
        <v>58</v>
      </c>
      <c r="B183" s="25"/>
    </row>
    <row r="184" spans="1:2" x14ac:dyDescent="0.25">
      <c r="A184" s="7" t="s">
        <v>37</v>
      </c>
      <c r="B184" s="25">
        <v>65054.27</v>
      </c>
    </row>
    <row r="185" spans="1:2" x14ac:dyDescent="0.25">
      <c r="A185" s="7" t="s">
        <v>25</v>
      </c>
      <c r="B185" s="25">
        <v>1.0699999999999999E-2</v>
      </c>
    </row>
    <row r="186" spans="1:2" x14ac:dyDescent="0.25">
      <c r="A186" s="7" t="s">
        <v>22</v>
      </c>
      <c r="B186" s="25">
        <f t="shared" ref="B186" si="45">B185*B184</f>
        <v>696.08068899999989</v>
      </c>
    </row>
    <row r="187" spans="1:2" x14ac:dyDescent="0.25">
      <c r="A187" s="4" t="s">
        <v>59</v>
      </c>
      <c r="B187" s="25"/>
    </row>
    <row r="188" spans="1:2" x14ac:dyDescent="0.25">
      <c r="A188" s="7" t="s">
        <v>37</v>
      </c>
      <c r="B188" s="25">
        <v>5698.28</v>
      </c>
    </row>
    <row r="189" spans="1:2" x14ac:dyDescent="0.25">
      <c r="A189" s="7" t="s">
        <v>25</v>
      </c>
      <c r="B189" s="25">
        <v>1.0699999999999999E-2</v>
      </c>
    </row>
    <row r="190" spans="1:2" x14ac:dyDescent="0.25">
      <c r="A190" s="7" t="s">
        <v>22</v>
      </c>
      <c r="B190" s="25">
        <f t="shared" ref="B190" si="46">B189*B188</f>
        <v>60.971595999999991</v>
      </c>
    </row>
    <row r="191" spans="1:2" x14ac:dyDescent="0.25">
      <c r="A191" s="4" t="s">
        <v>60</v>
      </c>
      <c r="B191" s="25"/>
    </row>
    <row r="192" spans="1:2" x14ac:dyDescent="0.25">
      <c r="A192" s="7" t="s">
        <v>37</v>
      </c>
      <c r="B192" s="25">
        <v>0</v>
      </c>
    </row>
    <row r="193" spans="1:2" x14ac:dyDescent="0.25">
      <c r="A193" s="7" t="s">
        <v>25</v>
      </c>
      <c r="B193" s="25">
        <v>1.0699999999999999E-2</v>
      </c>
    </row>
    <row r="194" spans="1:2" x14ac:dyDescent="0.25">
      <c r="A194" s="7" t="s">
        <v>22</v>
      </c>
      <c r="B194" s="25">
        <f t="shared" ref="B194" si="47">B193*B192</f>
        <v>0</v>
      </c>
    </row>
    <row r="195" spans="1:2" x14ac:dyDescent="0.25">
      <c r="A195" s="4" t="s">
        <v>61</v>
      </c>
      <c r="B195" s="25"/>
    </row>
    <row r="196" spans="1:2" x14ac:dyDescent="0.25">
      <c r="A196" s="7" t="s">
        <v>37</v>
      </c>
      <c r="B196" s="25">
        <v>238633.43</v>
      </c>
    </row>
    <row r="197" spans="1:2" x14ac:dyDescent="0.25">
      <c r="A197" s="7" t="s">
        <v>25</v>
      </c>
      <c r="B197" s="25">
        <v>1.0699999999999999E-2</v>
      </c>
    </row>
    <row r="198" spans="1:2" x14ac:dyDescent="0.25">
      <c r="A198" s="7" t="s">
        <v>22</v>
      </c>
      <c r="B198" s="25">
        <f t="shared" ref="B198" si="48">B197*B196</f>
        <v>2553.3777009999999</v>
      </c>
    </row>
    <row r="199" spans="1:2" x14ac:dyDescent="0.25">
      <c r="A199" s="2"/>
      <c r="B199" s="3"/>
    </row>
    <row r="200" spans="1:2" x14ac:dyDescent="0.25">
      <c r="A200" s="6" t="s">
        <v>62</v>
      </c>
      <c r="B200" s="3"/>
    </row>
    <row r="201" spans="1:2" x14ac:dyDescent="0.25">
      <c r="A201" s="4" t="s">
        <v>22</v>
      </c>
      <c r="B201" s="21">
        <f>B71+B90+B113+B140+B151+B170</f>
        <v>35536.065799709999</v>
      </c>
    </row>
    <row r="202" spans="1:2" x14ac:dyDescent="0.25">
      <c r="A202" s="6"/>
      <c r="B202" s="3"/>
    </row>
    <row r="203" spans="1:2" x14ac:dyDescent="0.25">
      <c r="A203" s="40" t="s">
        <v>63</v>
      </c>
      <c r="B203" s="40"/>
    </row>
    <row r="204" spans="1:2" x14ac:dyDescent="0.25">
      <c r="A204" s="41"/>
      <c r="B204" s="41"/>
    </row>
    <row r="205" spans="1:2" x14ac:dyDescent="0.25">
      <c r="A205" s="4" t="s">
        <v>0</v>
      </c>
      <c r="B205" s="5">
        <v>2023</v>
      </c>
    </row>
    <row r="206" spans="1:2" x14ac:dyDescent="0.25">
      <c r="A206" s="7" t="s">
        <v>64</v>
      </c>
      <c r="B206" s="15">
        <f>B8+B11+B30+B63</f>
        <v>3.1539069170199996</v>
      </c>
    </row>
    <row r="207" spans="1:2" x14ac:dyDescent="0.25">
      <c r="A207" s="7" t="s">
        <v>65</v>
      </c>
      <c r="B207" s="26">
        <v>714334.15</v>
      </c>
    </row>
    <row r="208" spans="1:2" x14ac:dyDescent="0.25">
      <c r="A208" s="4" t="s">
        <v>66</v>
      </c>
      <c r="B208" s="21">
        <f t="shared" ref="B208" si="49">B207*B206</f>
        <v>2252943.4167486019</v>
      </c>
    </row>
    <row r="209" spans="1:3" x14ac:dyDescent="0.25">
      <c r="A209" s="7" t="s">
        <v>67</v>
      </c>
      <c r="B209" s="16">
        <f>B201</f>
        <v>35536.065799709999</v>
      </c>
    </row>
    <row r="210" spans="1:3" x14ac:dyDescent="0.25">
      <c r="A210" s="7" t="s">
        <v>68</v>
      </c>
      <c r="B210" s="27">
        <v>93</v>
      </c>
    </row>
    <row r="211" spans="1:3" x14ac:dyDescent="0.25">
      <c r="A211" s="4" t="s">
        <v>69</v>
      </c>
      <c r="B211" s="21">
        <f t="shared" ref="B211" si="50">B210*B209</f>
        <v>3304854.11937303</v>
      </c>
    </row>
    <row r="212" spans="1:3" x14ac:dyDescent="0.25">
      <c r="A212" s="7" t="s">
        <v>70</v>
      </c>
      <c r="B212" s="16">
        <v>65970.13</v>
      </c>
    </row>
    <row r="213" spans="1:3" x14ac:dyDescent="0.25">
      <c r="A213" s="7" t="s">
        <v>71</v>
      </c>
      <c r="B213" s="16">
        <v>0</v>
      </c>
    </row>
    <row r="214" spans="1:3" ht="16.5" customHeight="1" x14ac:dyDescent="0.25">
      <c r="A214" s="7" t="s">
        <v>85</v>
      </c>
      <c r="B214" s="26">
        <v>0</v>
      </c>
    </row>
    <row r="215" spans="1:3" x14ac:dyDescent="0.25">
      <c r="A215" s="4" t="s">
        <v>72</v>
      </c>
      <c r="B215" s="21">
        <f t="shared" ref="B215" si="51">B208+B211+B212+B213+B214</f>
        <v>5623767.6661216319</v>
      </c>
    </row>
    <row r="216" spans="1:3" x14ac:dyDescent="0.25">
      <c r="A216" s="7" t="s">
        <v>73</v>
      </c>
      <c r="B216" s="28">
        <f t="shared" ref="B216" si="52">B217+B218+B219+B220+B221</f>
        <v>293252.95680000004</v>
      </c>
    </row>
    <row r="217" spans="1:3" x14ac:dyDescent="0.25">
      <c r="A217" s="7" t="s">
        <v>74</v>
      </c>
      <c r="B217" s="8">
        <v>0</v>
      </c>
    </row>
    <row r="218" spans="1:3" x14ac:dyDescent="0.25">
      <c r="A218" s="7" t="s">
        <v>75</v>
      </c>
      <c r="B218" s="8">
        <v>0</v>
      </c>
    </row>
    <row r="219" spans="1:3" x14ac:dyDescent="0.25">
      <c r="A219" s="7" t="s">
        <v>76</v>
      </c>
      <c r="B219" s="8">
        <v>0</v>
      </c>
    </row>
    <row r="220" spans="1:3" x14ac:dyDescent="0.25">
      <c r="A220" s="7" t="s">
        <v>82</v>
      </c>
      <c r="B220" s="16">
        <f>B224*0.04</f>
        <v>195501.97120000003</v>
      </c>
    </row>
    <row r="221" spans="1:3" x14ac:dyDescent="0.25">
      <c r="A221" s="7" t="s">
        <v>83</v>
      </c>
      <c r="B221" s="16">
        <f>B224*0.02</f>
        <v>97750.985600000015</v>
      </c>
    </row>
    <row r="222" spans="1:3" x14ac:dyDescent="0.25">
      <c r="A222" s="4" t="s">
        <v>77</v>
      </c>
      <c r="B222" s="21">
        <f>B215+B216</f>
        <v>5917020.6229216317</v>
      </c>
    </row>
    <row r="223" spans="1:3" x14ac:dyDescent="0.25">
      <c r="A223" s="7" t="s">
        <v>78</v>
      </c>
      <c r="B223" s="29">
        <v>966577</v>
      </c>
      <c r="C223" s="37"/>
    </row>
    <row r="224" spans="1:3" x14ac:dyDescent="0.25">
      <c r="A224" s="7" t="s">
        <v>79</v>
      </c>
      <c r="B224" s="16">
        <v>4887549.28</v>
      </c>
    </row>
    <row r="225" spans="1:4" x14ac:dyDescent="0.25">
      <c r="A225" s="44" t="s">
        <v>80</v>
      </c>
      <c r="B225" s="43">
        <f t="shared" ref="B225" si="53">B223/B207</f>
        <v>1.3531160452009749</v>
      </c>
      <c r="D225" s="38"/>
    </row>
    <row r="226" spans="1:4" x14ac:dyDescent="0.25">
      <c r="A226" s="44"/>
      <c r="B226" s="43"/>
    </row>
    <row r="227" spans="1:4" x14ac:dyDescent="0.25">
      <c r="A227" s="4" t="s">
        <v>84</v>
      </c>
      <c r="B227" s="30">
        <f>B222/B223</f>
        <v>6.121623650181653</v>
      </c>
      <c r="C227" s="31"/>
    </row>
    <row r="228" spans="1:4" x14ac:dyDescent="0.25">
      <c r="A228" s="4" t="s">
        <v>87</v>
      </c>
      <c r="B228" s="30">
        <f>(B227/5)-1</f>
        <v>0.22432473003633069</v>
      </c>
    </row>
    <row r="230" spans="1:4" x14ac:dyDescent="0.25">
      <c r="A230" s="42"/>
      <c r="B230" s="42"/>
    </row>
    <row r="231" spans="1:4" x14ac:dyDescent="0.25">
      <c r="A231" s="42"/>
      <c r="B231" s="42"/>
    </row>
    <row r="232" spans="1:4" x14ac:dyDescent="0.25">
      <c r="A232" s="42"/>
      <c r="B232" s="42"/>
    </row>
    <row r="233" spans="1:4" x14ac:dyDescent="0.25">
      <c r="A233" s="42"/>
      <c r="B233" s="42"/>
    </row>
    <row r="234" spans="1:4" x14ac:dyDescent="0.25">
      <c r="B234" s="33"/>
    </row>
    <row r="243" spans="1:6" s="23" customFormat="1" x14ac:dyDescent="0.25">
      <c r="A243" s="34"/>
      <c r="B243" s="35"/>
      <c r="F243" s="1"/>
    </row>
    <row r="244" spans="1:6" s="23" customFormat="1" x14ac:dyDescent="0.25">
      <c r="A244" s="34"/>
      <c r="B244" s="35"/>
      <c r="F244" s="1"/>
    </row>
    <row r="245" spans="1:6" s="23" customFormat="1" x14ac:dyDescent="0.25">
      <c r="A245" s="34"/>
      <c r="B245" s="35"/>
      <c r="F245" s="1"/>
    </row>
    <row r="246" spans="1:6" s="23" customFormat="1" x14ac:dyDescent="0.25">
      <c r="A246" s="36"/>
      <c r="B246" s="35"/>
      <c r="F246" s="1"/>
    </row>
  </sheetData>
  <mergeCells count="8">
    <mergeCell ref="A2:B2"/>
    <mergeCell ref="A203:B204"/>
    <mergeCell ref="A232:B232"/>
    <mergeCell ref="A233:B233"/>
    <mergeCell ref="B225:B226"/>
    <mergeCell ref="A230:B230"/>
    <mergeCell ref="A231:B231"/>
    <mergeCell ref="A225:A22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MogiMob-23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Leandro</dc:creator>
  <cp:lastModifiedBy>Netto Britto</cp:lastModifiedBy>
  <cp:lastPrinted>2023-01-13T21:58:38Z</cp:lastPrinted>
  <dcterms:created xsi:type="dcterms:W3CDTF">2018-01-09T05:11:49Z</dcterms:created>
  <dcterms:modified xsi:type="dcterms:W3CDTF">2023-02-09T18:29:12Z</dcterms:modified>
</cp:coreProperties>
</file>